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DPGF" sheetId="2" state="visible" r:id="rId4"/>
  </sheets>
  <definedNames>
    <definedName function="false" hidden="false" localSheetId="1" name="_xlnm.Print_Area" vbProcedure="false">DPGF!$A$1:$G$143</definedName>
    <definedName function="false" hidden="false" localSheetId="1" name="_xlnm.Print_Titles" vbProcedure="false">DPGF!$6:$6</definedName>
    <definedName function="false" hidden="false" localSheetId="0" name="_xlnm.Print_Area" vbProcedure="false">PdG!$A$2:$F$30</definedName>
    <definedName function="false" hidden="false" localSheetId="0" name="_xlnm.Print_Titles" vbProcedure="false">pdg!#ref!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<sst xmlns="http://schemas.openxmlformats.org/spreadsheetml/2006/main" count="194" uniqueCount="136">
  <si>
    <t xml:space="preserve">Maître d’ouvrage :</t>
  </si>
  <si>
    <t xml:space="preserve">Secrétariat Général Commun Départemental (SGCD)</t>
  </si>
  <si>
    <t xml:space="preserve">Préfecture de la région Grand-Est et préfecture du Bas-Rhin</t>
  </si>
  <si>
    <t xml:space="preserve">5 Pl. de la République </t>
  </si>
  <si>
    <t xml:space="preserve">67073 STRASBOURG</t>
  </si>
  <si>
    <t xml:space="preserve">Restauration de la toiture et de la verrière du bâtiment Rotonde</t>
  </si>
  <si>
    <t xml:space="preserve">PHASE DCE
DPGF LOT 02_COUVERTURE ARDOISE « VIEILLE ALLEMANDE » – TRAVAUX DIVERS</t>
  </si>
  <si>
    <t xml:space="preserve">MAITRE D’OEUVRE</t>
  </si>
  <si>
    <t xml:space="preserve">INGEDEC</t>
  </si>
  <si>
    <t xml:space="preserve">9, Rue du Parc – 67 205 OBERHAUSBERGEN</t>
  </si>
  <si>
    <t xml:space="preserve"> Tél : 03 90 20 56 00   Courriel : info@ingedec.com </t>
  </si>
  <si>
    <t xml:space="preserve">Date</t>
  </si>
  <si>
    <t xml:space="preserve">Désignation</t>
  </si>
  <si>
    <t xml:space="preserve">Indice</t>
  </si>
  <si>
    <t xml:space="preserve">DCE</t>
  </si>
  <si>
    <t xml:space="preserve">Les erreurs de quantités, divergences ou ambiguïtés de toute sorte pouvant apparaître dans la décomposition du prix des travaux traités </t>
  </si>
  <si>
    <t xml:space="preserve">à prix forfaitaire ne peuvent, en aucun cas, conduire à une modification du prix forfaitaire porté dans l'acte d'engagement.</t>
  </si>
  <si>
    <t xml:space="preserve">L'entrepreneur est tenu de vérifier et de modifier si nécessaire les quantités données à titre indicatif dans la décomposition du prix forfaitaire.</t>
  </si>
  <si>
    <t xml:space="preserve">Pos.</t>
  </si>
  <si>
    <t xml:space="preserve">U</t>
  </si>
  <si>
    <t xml:space="preserve">Qté</t>
  </si>
  <si>
    <t xml:space="preserve">Qté
Entreprise</t>
  </si>
  <si>
    <t xml:space="preserve">PU € HT</t>
  </si>
  <si>
    <t xml:space="preserve">PT € HT</t>
  </si>
  <si>
    <t xml:space="preserve">M</t>
  </si>
  <si>
    <t xml:space="preserve">C-1.</t>
  </si>
  <si>
    <t xml:space="preserve">TRAVAUX PREPARATOIRES</t>
  </si>
  <si>
    <t xml:space="preserve">S\total</t>
  </si>
  <si>
    <t xml:space="preserve">C-1.1</t>
  </si>
  <si>
    <t xml:space="preserve">Constat d'huissier au démarrage et en replis des travaux</t>
  </si>
  <si>
    <t xml:space="preserve">Fft</t>
  </si>
  <si>
    <t xml:space="preserve">P.M</t>
  </si>
  <si>
    <t xml:space="preserve">C-1.2</t>
  </si>
  <si>
    <t xml:space="preserve">Base vie</t>
  </si>
  <si>
    <t xml:space="preserve">forfait</t>
  </si>
  <si>
    <t xml:space="preserve">C-1.3</t>
  </si>
  <si>
    <t xml:space="preserve">Installation de chantier</t>
  </si>
  <si>
    <t xml:space="preserve">C-1.4</t>
  </si>
  <si>
    <t xml:space="preserve">Travaux divers en régie</t>
  </si>
  <si>
    <t xml:space="preserve">Hrs</t>
  </si>
  <si>
    <t xml:space="preserve">C-1.5</t>
  </si>
  <si>
    <t xml:space="preserve">Platelage bois étanche sur échafaudage</t>
  </si>
  <si>
    <t xml:space="preserve">m²</t>
  </si>
  <si>
    <t xml:space="preserve">C-1.6</t>
  </si>
  <si>
    <t xml:space="preserve">Monte matériaux</t>
  </si>
  <si>
    <t xml:space="preserve">ens</t>
  </si>
  <si>
    <t xml:space="preserve">C-2.</t>
  </si>
  <si>
    <t xml:space="preserve">COUVERTURE EN ARDOISE</t>
  </si>
  <si>
    <t xml:space="preserve">C-2.1</t>
  </si>
  <si>
    <t xml:space="preserve">Bâchage provisoire</t>
  </si>
  <si>
    <t xml:space="preserve">C-2.2</t>
  </si>
  <si>
    <t xml:space="preserve">Découverture des pans ardoises</t>
  </si>
  <si>
    <t xml:space="preserve">Brisis</t>
  </si>
  <si>
    <t xml:space="preserve">Pan supérieur</t>
  </si>
  <si>
    <t xml:space="preserve">C-2.3</t>
  </si>
  <si>
    <t xml:space="preserve">Dépose de l'écran bitumineux et des voliges</t>
  </si>
  <si>
    <t xml:space="preserve">C-2.4</t>
  </si>
  <si>
    <t xml:space="preserve">Nouvelles voliges bois</t>
  </si>
  <si>
    <t xml:space="preserve">C-2.5</t>
  </si>
  <si>
    <t xml:space="preserve">Ecran de sous-toiture</t>
  </si>
  <si>
    <t xml:space="preserve">C-2.6</t>
  </si>
  <si>
    <t xml:space="preserve">Pan d'ardoise "Vieille Allemande"</t>
  </si>
  <si>
    <t xml:space="preserve">C-2.7</t>
  </si>
  <si>
    <t xml:space="preserve">Traitement de la ventilation de sous toiture</t>
  </si>
  <si>
    <t xml:space="preserve">C-3.</t>
  </si>
  <si>
    <t xml:space="preserve">ZINGUERIE ET CUIVRERIE</t>
  </si>
  <si>
    <t xml:space="preserve">C-3.1</t>
  </si>
  <si>
    <t xml:space="preserve">Couverture en cuivre</t>
  </si>
  <si>
    <t xml:space="preserve">C-3.2</t>
  </si>
  <si>
    <t xml:space="preserve">Chéneaux avec entablement</t>
  </si>
  <si>
    <t xml:space="preserve">ml</t>
  </si>
  <si>
    <t xml:space="preserve">C-3.3</t>
  </si>
  <si>
    <t xml:space="preserve">Membron cuivre - ligne de brisis</t>
  </si>
  <si>
    <t xml:space="preserve">C-3.4</t>
  </si>
  <si>
    <t xml:space="preserve">Cuivrerie de jonction avec la verrière</t>
  </si>
  <si>
    <t xml:space="preserve">C-3.5</t>
  </si>
  <si>
    <t xml:space="preserve">Remplacement de l'arêtier par du cuivre</t>
  </si>
  <si>
    <t xml:space="preserve">C-3.6</t>
  </si>
  <si>
    <t xml:space="preserve">Remplacement des cuivreries des lucarnes</t>
  </si>
  <si>
    <t xml:space="preserve">simple lucarne rectangulaire</t>
  </si>
  <si>
    <t xml:space="preserve">double lucarne rectangulaire</t>
  </si>
  <si>
    <t xml:space="preserve">triple lucarne rectangulaire</t>
  </si>
  <si>
    <t xml:space="preserve">simple lucarne ovale</t>
  </si>
  <si>
    <t xml:space="preserve">C-3.7</t>
  </si>
  <si>
    <t xml:space="preserve">Remplacement de l'abergement contre le mur</t>
  </si>
  <si>
    <t xml:space="preserve">C-3.8</t>
  </si>
  <si>
    <t xml:space="preserve">Remplacement des abergements des cheminées</t>
  </si>
  <si>
    <t xml:space="preserve">C-3.9</t>
  </si>
  <si>
    <t xml:space="preserve">Remplacement de sortie de ventilation et antenne - en cuivre</t>
  </si>
  <si>
    <t xml:space="preserve">u</t>
  </si>
  <si>
    <t xml:space="preserve">C-3.10</t>
  </si>
  <si>
    <t xml:space="preserve">Remplacement des couvertines plomb</t>
  </si>
  <si>
    <t xml:space="preserve">C-4.</t>
  </si>
  <si>
    <t xml:space="preserve">OUVRAGES DIVERS</t>
  </si>
  <si>
    <t xml:space="preserve">C-4.1</t>
  </si>
  <si>
    <t xml:space="preserve">Remplacement des tabatières</t>
  </si>
  <si>
    <t xml:space="preserve">C-4.2</t>
  </si>
  <si>
    <t xml:space="preserve">Remplacement des échelles pare-neige</t>
  </si>
  <si>
    <t xml:space="preserve">C-5.</t>
  </si>
  <si>
    <t xml:space="preserve">CHARPENTE BOIS</t>
  </si>
  <si>
    <t xml:space="preserve">C-5.1</t>
  </si>
  <si>
    <t xml:space="preserve">Contrôle des bois de charpente</t>
  </si>
  <si>
    <t xml:space="preserve">Forfait</t>
  </si>
  <si>
    <t xml:space="preserve">C-5.2</t>
  </si>
  <si>
    <t xml:space="preserve">Réparation de bois de charpente
</t>
  </si>
  <si>
    <t xml:space="preserve">m3</t>
  </si>
  <si>
    <t xml:space="preserve">Nota : la quantité est une provision et ne représente pas la réalité. Le quantitatif sera à mettre à jour selon le besoin réel au moment des travaux.</t>
  </si>
  <si>
    <t xml:space="preserve">C-6.</t>
  </si>
  <si>
    <t xml:space="preserve">TRAVAUX D'ENDUIT</t>
  </si>
  <si>
    <t xml:space="preserve">C-6.1</t>
  </si>
  <si>
    <t xml:space="preserve">Piquage des enduits existants</t>
  </si>
  <si>
    <t xml:space="preserve">C-6.2</t>
  </si>
  <si>
    <t xml:space="preserve">Enduit traditionnel à la chaux hydraulique</t>
  </si>
  <si>
    <t xml:space="preserve">C-7.</t>
  </si>
  <si>
    <t xml:space="preserve">ISOLATION DE TOITURE</t>
  </si>
  <si>
    <t xml:space="preserve">C-7.1</t>
  </si>
  <si>
    <t xml:space="preserve">Dépose de l'isolation existante</t>
  </si>
  <si>
    <t xml:space="preserve">Pan supérieur avec accès intérieur</t>
  </si>
  <si>
    <t xml:space="preserve">C-7.2</t>
  </si>
  <si>
    <t xml:space="preserve">Isolation en laine de bois</t>
  </si>
  <si>
    <t xml:space="preserve">C-7.3</t>
  </si>
  <si>
    <t xml:space="preserve">Lattage sur chevrons</t>
  </si>
  <si>
    <t xml:space="preserve">C-7.4</t>
  </si>
  <si>
    <t xml:space="preserve">Lattage de maintien d'isolant</t>
  </si>
  <si>
    <t xml:space="preserve">C-7.5</t>
  </si>
  <si>
    <t xml:space="preserve">DOE</t>
  </si>
  <si>
    <t xml:space="preserve">RECAPITULATIF </t>
  </si>
  <si>
    <t xml:space="preserve">TOTAL GENERAL € H.T.</t>
  </si>
  <si>
    <t xml:space="preserve">TVA </t>
  </si>
  <si>
    <t xml:space="preserve">TOTAL GENERAL € T.T.C.</t>
  </si>
  <si>
    <t xml:space="preserve">En toutes Lettres : (euros TTC)</t>
  </si>
  <si>
    <t xml:space="preserve">…......................................................................................................................................................</t>
  </si>
  <si>
    <t xml:space="preserve">L'ENTREPRISE</t>
  </si>
  <si>
    <t xml:space="preserve">A </t>
  </si>
  <si>
    <r>
      <rPr>
        <sz val="8"/>
        <rFont val="Tahoma"/>
        <family val="2"/>
        <charset val="1"/>
      </rPr>
      <t xml:space="preserve">Mention </t>
    </r>
    <r>
      <rPr>
        <i val="true"/>
        <sz val="8"/>
        <rFont val="Tahoma"/>
        <family val="2"/>
        <charset val="1"/>
      </rPr>
      <t xml:space="preserve">"Lu et approuvé"</t>
    </r>
    <r>
      <rPr>
        <sz val="8"/>
        <rFont val="Tahoma"/>
        <family val="2"/>
        <charset val="1"/>
      </rPr>
      <t xml:space="preserve"> - cachet et signature</t>
    </r>
  </si>
  <si>
    <t xml:space="preserve">Le 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</si>
</sst>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#,##0.00"/>
    <numFmt numFmtId="166" formatCode="d/m/yy;@"/>
    <numFmt numFmtId="167" formatCode="dd/mm/yyyy"/>
    <numFmt numFmtId="168" formatCode="0."/>
    <numFmt numFmtId="169" formatCode="_-* #,##0.00_-;\-* #,##0.00_-;_-* \-??_-;_-@_-"/>
    <numFmt numFmtId="170" formatCode="0"/>
    <numFmt numFmtId="171" formatCode="0.0"/>
    <numFmt numFmtId="172" formatCode="0.00"/>
    <numFmt numFmtId="173" formatCode="General"/>
    <numFmt numFmtId="174" formatCode="0\ %"/>
  </numFmts>
  <fonts count="2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name val="Tahoma"/>
      <family val="2"/>
      <charset val="1"/>
    </font>
    <font>
      <sz val="8"/>
      <name val="Tahoma"/>
      <family val="2"/>
      <charset val="1"/>
    </font>
    <font>
      <sz val="10"/>
      <color theme="1"/>
      <name val="Tahoma"/>
      <family val="2"/>
      <charset val="1"/>
    </font>
    <font>
      <b val="true"/>
      <sz val="13"/>
      <color theme="1"/>
      <name val="Tahoma"/>
      <family val="2"/>
      <charset val="1"/>
    </font>
    <font>
      <b val="true"/>
      <sz val="11"/>
      <color theme="1"/>
      <name val="Tahoma"/>
      <family val="2"/>
      <charset val="1"/>
    </font>
    <font>
      <sz val="10"/>
      <color rgb="FF000000"/>
      <name val="Tahoma"/>
      <family val="2"/>
      <charset val="1"/>
    </font>
    <font>
      <b val="true"/>
      <sz val="21"/>
      <color theme="1"/>
      <name val="Tahoma"/>
      <family val="2"/>
      <charset val="1"/>
    </font>
    <font>
      <b val="true"/>
      <sz val="14"/>
      <color theme="1"/>
      <name val="Tahoma"/>
      <family val="2"/>
      <charset val="1"/>
    </font>
    <font>
      <b val="true"/>
      <sz val="12"/>
      <color theme="1"/>
      <name val="Tahoma"/>
      <family val="2"/>
      <charset val="1"/>
    </font>
    <font>
      <b val="true"/>
      <sz val="14"/>
      <color rgb="FF000000"/>
      <name val="Tahoma"/>
      <family val="2"/>
      <charset val="1"/>
    </font>
    <font>
      <b val="true"/>
      <sz val="16"/>
      <color rgb="FF000000"/>
      <name val="Tahoma"/>
      <family val="2"/>
      <charset val="1"/>
    </font>
    <font>
      <b val="true"/>
      <sz val="9"/>
      <color theme="1"/>
      <name val="Tahoma"/>
      <family val="2"/>
      <charset val="1"/>
    </font>
    <font>
      <sz val="8"/>
      <color theme="1"/>
      <name val="Tahoma"/>
      <family val="2"/>
      <charset val="1"/>
    </font>
    <font>
      <u val="single"/>
      <sz val="8"/>
      <color theme="10"/>
      <name val="Tahoma"/>
      <family val="2"/>
      <charset val="1"/>
    </font>
    <font>
      <u val="single"/>
      <sz val="11"/>
      <color theme="10"/>
      <name val="Calibri"/>
      <family val="2"/>
      <charset val="1"/>
    </font>
    <font>
      <u val="single"/>
      <sz val="9"/>
      <color theme="10"/>
      <name val="Tahoma"/>
      <family val="2"/>
      <charset val="1"/>
    </font>
    <font>
      <sz val="7"/>
      <color theme="1"/>
      <name val="Tahoma"/>
      <family val="2"/>
      <charset val="1"/>
    </font>
    <font>
      <sz val="7"/>
      <name val="Tahoma"/>
      <family val="2"/>
      <charset val="1"/>
    </font>
    <font>
      <b val="true"/>
      <sz val="8"/>
      <name val="Tahoma"/>
      <family val="2"/>
      <charset val="1"/>
    </font>
    <font>
      <i val="true"/>
      <sz val="8"/>
      <name val="Tahoma"/>
      <family val="2"/>
      <charset val="1"/>
    </font>
    <font>
      <i val="true"/>
      <sz val="8"/>
      <color theme="1"/>
      <name val="Tahoma"/>
      <family val="2"/>
      <charset val="1"/>
    </font>
    <font>
      <b val="true"/>
      <sz val="10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rgb="FFCCFFCC"/>
        <bgColor rgb="FFCC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4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0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6" fillId="0" borderId="5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17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8" fillId="0" borderId="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0" fillId="0" borderId="7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20" fillId="0" borderId="8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21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2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7" fontId="21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4" fillId="3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3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6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0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4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5" fontId="6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72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72" fontId="2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24" fillId="0" borderId="5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23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2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24" fillId="0" borderId="8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23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3" fillId="0" borderId="1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5" fontId="23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4" fontId="23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2" fontId="23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1"/>
    <cellStyle name="*unknown*" xfId="20" builtinId="8"/>
  </cellStyles>
  <dxfs count="32">
    <dxf>
      <font>
        <name val="Calibri"/>
        <charset val="1"/>
        <family val="2"/>
        <color rgb="FF000000"/>
        <sz val="11"/>
      </font>
      <alignment horizontal="general" vertical="bottom" textRotation="0" wrapText="false" indent="0" shrinkToFit="false"/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theme="9" tint="-0.2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46C0A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298080</xdr:colOff>
      <xdr:row>16</xdr:row>
      <xdr:rowOff>91080</xdr:rowOff>
    </xdr:from>
    <xdr:to>
      <xdr:col>1</xdr:col>
      <xdr:colOff>1954080</xdr:colOff>
      <xdr:row>21</xdr:row>
      <xdr:rowOff>90360</xdr:rowOff>
    </xdr:to>
    <xdr:pic>
      <xdr:nvPicPr>
        <xdr:cNvPr id="0" name="Image 5" descr="Description : logo complet(jp)"/>
        <xdr:cNvPicPr/>
      </xdr:nvPicPr>
      <xdr:blipFill>
        <a:blip r:embed="rId1"/>
        <a:stretch/>
      </xdr:blipFill>
      <xdr:spPr>
        <a:xfrm>
          <a:off x="711000" y="6226560"/>
          <a:ext cx="1656000" cy="140904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4</xdr:col>
      <xdr:colOff>422280</xdr:colOff>
      <xdr:row>2</xdr:row>
      <xdr:rowOff>147600</xdr:rowOff>
    </xdr:from>
    <xdr:to>
      <xdr:col>5</xdr:col>
      <xdr:colOff>633600</xdr:colOff>
      <xdr:row>7</xdr:row>
      <xdr:rowOff>66240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4882680" y="385560"/>
          <a:ext cx="845640" cy="116676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761760</xdr:colOff>
      <xdr:row>8</xdr:row>
      <xdr:rowOff>66240</xdr:rowOff>
    </xdr:from>
    <xdr:to>
      <xdr:col>4</xdr:col>
      <xdr:colOff>529560</xdr:colOff>
      <xdr:row>9</xdr:row>
      <xdr:rowOff>2218680</xdr:rowOff>
    </xdr:to>
    <xdr:pic>
      <xdr:nvPicPr>
        <xdr:cNvPr id="2" name="Image 6" descr=""/>
        <xdr:cNvPicPr/>
      </xdr:nvPicPr>
      <xdr:blipFill>
        <a:blip r:embed="rId3"/>
        <a:stretch/>
      </xdr:blipFill>
      <xdr:spPr>
        <a:xfrm>
          <a:off x="1174680" y="1771200"/>
          <a:ext cx="3815280" cy="2371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o@ingedec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M30"/>
  <sheetViews>
    <sheetView showFormulas="false" showGridLines="true" showRowColHeaders="true" showZeros="false" rightToLeft="false" tabSelected="false" showOutlineSymbols="true" defaultGridColor="true" view="pageBreakPreview" topLeftCell="A1" colorId="64" zoomScale="115" zoomScaleNormal="115" zoomScalePageLayoutView="115" workbookViewId="0">
      <selection pane="topLeft" activeCell="J13" activeCellId="0" sqref="J13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9"/>
    <col collapsed="false" customWidth="true" hidden="false" outlineLevel="0" max="6" min="6" style="3" width="14.14"/>
    <col collapsed="false" customWidth="true" hidden="false" outlineLevel="0" max="7" min="7" style="1" width="14.86"/>
    <col collapsed="false" customWidth="true" hidden="true" outlineLevel="1" max="8" min="8" style="4" width="8.57"/>
    <col collapsed="false" customWidth="true" hidden="true" outlineLevel="1" max="9" min="9" style="5" width="14.86"/>
    <col collapsed="false" customWidth="true" hidden="false" outlineLevel="0" max="10" min="10" style="6" width="14.86"/>
    <col collapsed="false" customWidth="true" hidden="false" outlineLevel="0" max="13" min="11" style="7" width="14.86"/>
    <col collapsed="false" customWidth="false" hidden="false" outlineLevel="0" max="16384" min="14" style="7" width="11.43"/>
  </cols>
  <sheetData>
    <row r="2" customFormat="false" ht="6" hidden="false" customHeight="true" outlineLevel="0" collapsed="false"/>
    <row r="3" customFormat="false" ht="12.75" hidden="false" customHeight="true" outlineLevel="0" collapsed="false">
      <c r="A3" s="8" t="s">
        <v>0</v>
      </c>
      <c r="B3" s="8"/>
      <c r="C3" s="8"/>
      <c r="D3" s="8"/>
      <c r="E3" s="9"/>
      <c r="F3" s="10"/>
    </row>
    <row r="4" customFormat="false" ht="34.5" hidden="false" customHeight="true" outlineLevel="0" collapsed="false">
      <c r="A4" s="11" t="s">
        <v>1</v>
      </c>
      <c r="B4" s="11"/>
      <c r="C4" s="11"/>
      <c r="D4" s="11"/>
      <c r="F4" s="12"/>
    </row>
    <row r="5" customFormat="false" ht="25.5" hidden="false" customHeight="true" outlineLevel="0" collapsed="false">
      <c r="A5" s="13" t="s">
        <v>2</v>
      </c>
      <c r="B5" s="13"/>
      <c r="C5" s="13"/>
      <c r="D5" s="13"/>
      <c r="F5" s="12"/>
    </row>
    <row r="6" customFormat="false" ht="12.75" hidden="false" customHeight="true" outlineLevel="0" collapsed="false">
      <c r="A6" s="14" t="s">
        <v>3</v>
      </c>
      <c r="B6" s="14"/>
      <c r="C6" s="14"/>
      <c r="D6" s="14"/>
      <c r="F6" s="12"/>
    </row>
    <row r="7" customFormat="false" ht="12.75" hidden="false" customHeight="true" outlineLevel="0" collapsed="false">
      <c r="A7" s="15" t="s">
        <v>4</v>
      </c>
      <c r="B7" s="15"/>
      <c r="C7" s="15"/>
      <c r="D7" s="15"/>
      <c r="F7" s="12"/>
    </row>
    <row r="8" customFormat="false" ht="17.25" hidden="false" customHeight="true" outlineLevel="0" collapsed="false">
      <c r="A8" s="16"/>
      <c r="B8" s="17"/>
      <c r="C8" s="17"/>
      <c r="D8" s="17"/>
      <c r="E8" s="18"/>
      <c r="F8" s="19"/>
    </row>
    <row r="9" customFormat="false" ht="17.25" hidden="false" customHeight="true" outlineLevel="0" collapsed="false">
      <c r="A9" s="20"/>
      <c r="B9" s="20"/>
      <c r="C9" s="20"/>
      <c r="D9" s="20"/>
      <c r="E9" s="9"/>
      <c r="F9" s="10"/>
    </row>
    <row r="10" customFormat="false" ht="174.75" hidden="false" customHeight="true" outlineLevel="0" collapsed="false">
      <c r="A10" s="21"/>
      <c r="B10" s="21"/>
      <c r="C10" s="21"/>
      <c r="D10" s="21"/>
      <c r="F10" s="12"/>
    </row>
    <row r="11" customFormat="false" ht="17.35" hidden="false" customHeight="false" outlineLevel="0" collapsed="false">
      <c r="A11" s="22"/>
      <c r="B11" s="23"/>
      <c r="C11" s="23"/>
      <c r="D11" s="23"/>
      <c r="F11" s="12"/>
    </row>
    <row r="12" customFormat="false" ht="18" hidden="false" customHeight="true" outlineLevel="0" collapsed="false">
      <c r="A12" s="24" t="s">
        <v>5</v>
      </c>
      <c r="B12" s="24"/>
      <c r="C12" s="24"/>
      <c r="D12" s="24"/>
      <c r="E12" s="24"/>
      <c r="F12" s="24"/>
    </row>
    <row r="13" customFormat="false" ht="18" hidden="false" customHeight="true" outlineLevel="0" collapsed="false">
      <c r="A13" s="25"/>
      <c r="B13" s="26"/>
      <c r="C13" s="26"/>
      <c r="D13" s="26"/>
      <c r="E13" s="26"/>
      <c r="F13" s="27"/>
    </row>
    <row r="14" customFormat="false" ht="10.5" hidden="false" customHeight="true" outlineLevel="0" collapsed="false">
      <c r="A14" s="28"/>
      <c r="B14" s="28"/>
      <c r="C14" s="28"/>
      <c r="D14" s="28"/>
    </row>
    <row r="15" customFormat="false" ht="81" hidden="false" customHeight="true" outlineLevel="0" collapsed="false">
      <c r="A15" s="29" t="s">
        <v>6</v>
      </c>
      <c r="B15" s="29"/>
      <c r="C15" s="29"/>
      <c r="D15" s="29"/>
      <c r="E15" s="29"/>
      <c r="F15" s="29"/>
    </row>
    <row r="16" s="7" customFormat="true" ht="12" hidden="false" customHeight="true" outlineLevel="0" collapsed="false">
      <c r="G16" s="1"/>
      <c r="H16" s="4"/>
      <c r="I16" s="5"/>
      <c r="J16" s="6"/>
    </row>
    <row r="17" customFormat="false" ht="15.75" hidden="false" customHeight="true" outlineLevel="0" collapsed="false">
      <c r="A17" s="30"/>
      <c r="B17" s="31"/>
      <c r="C17" s="31"/>
      <c r="D17" s="31"/>
      <c r="E17" s="31"/>
      <c r="F17" s="32"/>
    </row>
    <row r="18" customFormat="false" ht="46.5" hidden="false" customHeight="true" outlineLevel="0" collapsed="false">
      <c r="A18" s="33"/>
      <c r="B18" s="34" t="s">
        <v>7</v>
      </c>
      <c r="C18" s="34"/>
      <c r="D18" s="34"/>
      <c r="E18" s="34"/>
      <c r="F18" s="34"/>
    </row>
    <row r="19" customFormat="false" ht="20.25" hidden="false" customHeight="true" outlineLevel="0" collapsed="false">
      <c r="A19" s="33"/>
      <c r="B19" s="35" t="s">
        <v>8</v>
      </c>
      <c r="C19" s="35"/>
      <c r="D19" s="35"/>
      <c r="E19" s="35"/>
      <c r="F19" s="35"/>
    </row>
    <row r="20" customFormat="false" ht="14.25" hidden="false" customHeight="true" outlineLevel="0" collapsed="false">
      <c r="A20" s="33"/>
      <c r="B20" s="36" t="s">
        <v>9</v>
      </c>
      <c r="C20" s="36"/>
      <c r="D20" s="36"/>
      <c r="E20" s="36"/>
      <c r="F20" s="36"/>
    </row>
    <row r="21" customFormat="false" ht="14.25" hidden="false" customHeight="true" outlineLevel="0" collapsed="false">
      <c r="A21" s="33"/>
      <c r="B21" s="37" t="s">
        <v>10</v>
      </c>
      <c r="C21" s="37"/>
      <c r="D21" s="37"/>
      <c r="E21" s="37"/>
      <c r="F21" s="37"/>
    </row>
    <row r="22" customFormat="false" ht="12.75" hidden="false" customHeight="false" outlineLevel="0" collapsed="false">
      <c r="A22" s="38"/>
      <c r="B22" s="39"/>
      <c r="C22" s="40"/>
      <c r="D22" s="40"/>
      <c r="E22" s="40"/>
      <c r="F22" s="41"/>
    </row>
    <row r="24" customFormat="false" ht="13.5" hidden="false" customHeight="true" outlineLevel="0" collapsed="false">
      <c r="A24" s="42" t="s">
        <v>11</v>
      </c>
      <c r="B24" s="43" t="s">
        <v>12</v>
      </c>
      <c r="C24" s="44"/>
      <c r="D24" s="45" t="s">
        <v>13</v>
      </c>
      <c r="E24" s="46"/>
      <c r="F24" s="47"/>
    </row>
    <row r="25" customFormat="false" ht="12.75" hidden="false" customHeight="false" outlineLevel="0" collapsed="false">
      <c r="A25" s="48" t="n">
        <v>45799</v>
      </c>
      <c r="B25" s="49" t="s">
        <v>14</v>
      </c>
      <c r="C25" s="50"/>
      <c r="D25" s="51" t="n">
        <v>0</v>
      </c>
      <c r="E25" s="52"/>
      <c r="F25" s="53"/>
    </row>
    <row r="26" customFormat="false" ht="12.75" hidden="false" customHeight="false" outlineLevel="0" collapsed="false">
      <c r="A26" s="54"/>
      <c r="B26" s="49"/>
      <c r="C26" s="50"/>
      <c r="D26" s="51"/>
      <c r="E26" s="52"/>
      <c r="F26" s="53"/>
    </row>
    <row r="27" customFormat="false" ht="12.75" hidden="false" customHeight="false" outlineLevel="0" collapsed="false">
      <c r="A27" s="48"/>
      <c r="B27" s="49"/>
      <c r="C27" s="50"/>
      <c r="D27" s="51"/>
      <c r="E27" s="52"/>
      <c r="F27" s="47"/>
    </row>
    <row r="28" customFormat="false" ht="12.75" hidden="false" customHeight="false" outlineLevel="0" collapsed="false">
      <c r="A28" s="55"/>
      <c r="B28" s="43"/>
      <c r="C28" s="56"/>
      <c r="D28" s="51"/>
      <c r="E28" s="46"/>
      <c r="F28" s="47"/>
    </row>
    <row r="30" customFormat="false" ht="12.75" hidden="false" customHeight="false" outlineLevel="0" collapsed="false">
      <c r="A30" s="57"/>
      <c r="B30" s="57"/>
      <c r="C30" s="58"/>
      <c r="D30" s="59"/>
      <c r="E30" s="59"/>
      <c r="F30" s="59"/>
      <c r="G30" s="57"/>
      <c r="I30" s="60"/>
      <c r="J30" s="61"/>
      <c r="K30" s="62"/>
      <c r="L30" s="62"/>
      <c r="M30" s="62"/>
    </row>
  </sheetData>
  <mergeCells count="14">
    <mergeCell ref="A3:D3"/>
    <mergeCell ref="A4:D4"/>
    <mergeCell ref="A5:D5"/>
    <mergeCell ref="A6:D6"/>
    <mergeCell ref="A7:D7"/>
    <mergeCell ref="A9:D9"/>
    <mergeCell ref="A10:D10"/>
    <mergeCell ref="A12:F12"/>
    <mergeCell ref="A14:D14"/>
    <mergeCell ref="A15:F15"/>
    <mergeCell ref="B18:F18"/>
    <mergeCell ref="B19:F19"/>
    <mergeCell ref="B20:F20"/>
    <mergeCell ref="B21:F21"/>
  </mergeCells>
  <hyperlinks>
    <hyperlink ref="B21" r:id="rId1" display=" Tél : 03 90 20 56 00   Courriel : info@ingedec.com "/>
  </hyperlinks>
  <printOptions headings="false" gridLines="false" gridLinesSet="true" horizontalCentered="true" verticalCentered="false"/>
  <pageMargins left="0" right="0" top="0.579166666666667" bottom="0.6375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LOT 02_COUVERTURE ARDOISE "VIEILLE ALLEMANDE"  – TRAVAUX DIVERS&amp;R&amp;8Indice 4</oddHeader>
    <oddFooter>&amp;L&amp;"Bauhaus 93,Normal"&amp;8INGEDEC&amp;R&amp;"Tahoma,Normal"&amp;8Page &amp;P/&amp;N</oddFooter>
    <firstHeader/>
    <firstFooter/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43"/>
  <sheetViews>
    <sheetView showFormulas="false" showGridLines="true" showRowColHeaders="true" showZeros="false" rightToLeft="false" tabSelected="true" showOutlineSymbols="true" defaultGridColor="true" view="pageBreakPreview" topLeftCell="A92" colorId="64" zoomScale="115" zoomScaleNormal="115" zoomScalePageLayoutView="115" workbookViewId="0">
      <selection pane="topLeft" activeCell="G22" activeCellId="0" sqref="G22"/>
    </sheetView>
  </sheetViews>
  <sheetFormatPr defaultColWidth="11.42578125" defaultRowHeight="12.75" zeroHeight="false" outlineLevelRow="0" outlineLevelCol="1"/>
  <cols>
    <col collapsed="false" customWidth="true" hidden="false" outlineLevel="0" max="1" min="1" style="1" width="5.86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10.71"/>
    <col collapsed="false" customWidth="true" hidden="false" outlineLevel="0" max="6" min="6" style="3" width="9"/>
    <col collapsed="false" customWidth="true" hidden="false" outlineLevel="0" max="7" min="7" style="3" width="14.14"/>
    <col collapsed="false" customWidth="true" hidden="false" outlineLevel="0" max="8" min="8" style="1" width="14.86"/>
    <col collapsed="false" customWidth="true" hidden="true" outlineLevel="1" max="9" min="9" style="4" width="8.57"/>
    <col collapsed="false" customWidth="true" hidden="true" outlineLevel="1" max="10" min="10" style="5" width="14.86"/>
    <col collapsed="false" customWidth="true" hidden="false" outlineLevel="0" max="11" min="11" style="6" width="14.86"/>
    <col collapsed="false" customWidth="true" hidden="false" outlineLevel="0" max="14" min="12" style="7" width="14.86"/>
    <col collapsed="false" customWidth="false" hidden="false" outlineLevel="0" max="16384" min="15" style="7" width="11.43"/>
  </cols>
  <sheetData>
    <row r="1" customFormat="false" ht="12.75" hidden="false" customHeight="false" outlineLevel="0" collapsed="false">
      <c r="A1" s="63" t="s">
        <v>15</v>
      </c>
      <c r="B1" s="57"/>
      <c r="C1" s="58"/>
      <c r="D1" s="59"/>
      <c r="E1" s="59"/>
      <c r="F1" s="59"/>
      <c r="G1" s="59"/>
      <c r="H1" s="57"/>
      <c r="J1" s="60"/>
      <c r="K1" s="61"/>
      <c r="L1" s="62"/>
      <c r="M1" s="62"/>
      <c r="N1" s="62"/>
    </row>
    <row r="2" customFormat="false" ht="12.75" hidden="false" customHeight="false" outlineLevel="0" collapsed="false">
      <c r="A2" s="63" t="s">
        <v>16</v>
      </c>
      <c r="B2" s="57"/>
      <c r="C2" s="58"/>
      <c r="D2" s="59"/>
      <c r="E2" s="59"/>
      <c r="F2" s="59"/>
      <c r="G2" s="59"/>
      <c r="H2" s="57"/>
      <c r="J2" s="60"/>
      <c r="K2" s="61"/>
      <c r="L2" s="62"/>
      <c r="M2" s="62"/>
      <c r="N2" s="62"/>
    </row>
    <row r="3" customFormat="false" ht="3" hidden="false" customHeight="true" outlineLevel="0" collapsed="false">
      <c r="A3" s="63"/>
      <c r="B3" s="57"/>
      <c r="C3" s="58"/>
      <c r="D3" s="59"/>
      <c r="E3" s="59"/>
      <c r="F3" s="59"/>
      <c r="G3" s="59"/>
      <c r="H3" s="57"/>
      <c r="J3" s="62"/>
      <c r="K3" s="62"/>
      <c r="L3" s="62"/>
      <c r="M3" s="62"/>
      <c r="N3" s="62"/>
    </row>
    <row r="4" customFormat="false" ht="12.75" hidden="false" customHeight="false" outlineLevel="0" collapsed="false">
      <c r="A4" s="63" t="s">
        <v>17</v>
      </c>
      <c r="B4" s="57"/>
      <c r="C4" s="58"/>
      <c r="D4" s="59"/>
      <c r="E4" s="59"/>
      <c r="F4" s="59"/>
      <c r="G4" s="59"/>
      <c r="H4" s="57"/>
      <c r="J4" s="62"/>
      <c r="K4" s="62"/>
      <c r="L4" s="62"/>
      <c r="M4" s="62"/>
      <c r="N4" s="62"/>
    </row>
    <row r="5" customFormat="false" ht="12.75" hidden="false" customHeight="false" outlineLevel="0" collapsed="false">
      <c r="A5" s="64"/>
      <c r="B5" s="57"/>
      <c r="C5" s="58"/>
      <c r="D5" s="57"/>
      <c r="E5" s="57"/>
      <c r="F5" s="59"/>
      <c r="G5" s="59"/>
      <c r="H5" s="65"/>
      <c r="J5" s="62"/>
      <c r="K5" s="62"/>
      <c r="L5" s="62"/>
      <c r="M5" s="62"/>
      <c r="N5" s="62"/>
    </row>
    <row r="6" customFormat="false" ht="37.5" hidden="false" customHeight="true" outlineLevel="0" collapsed="false">
      <c r="A6" s="66" t="s">
        <v>18</v>
      </c>
      <c r="B6" s="66" t="s">
        <v>12</v>
      </c>
      <c r="C6" s="66" t="s">
        <v>19</v>
      </c>
      <c r="D6" s="67" t="s">
        <v>20</v>
      </c>
      <c r="E6" s="68" t="s">
        <v>21</v>
      </c>
      <c r="F6" s="67" t="s">
        <v>22</v>
      </c>
      <c r="G6" s="67" t="s">
        <v>23</v>
      </c>
      <c r="H6" s="69"/>
      <c r="I6" s="70" t="s">
        <v>24</v>
      </c>
      <c r="J6" s="62"/>
      <c r="K6" s="62"/>
      <c r="L6" s="62"/>
      <c r="M6" s="62"/>
      <c r="N6" s="62"/>
    </row>
    <row r="7" customFormat="false" ht="12.75" hidden="false" customHeight="false" outlineLevel="0" collapsed="false">
      <c r="A7" s="71"/>
      <c r="B7" s="72"/>
      <c r="C7" s="73"/>
      <c r="D7" s="74"/>
      <c r="E7" s="75"/>
      <c r="F7" s="75"/>
      <c r="G7" s="74"/>
      <c r="H7" s="58"/>
      <c r="I7" s="76"/>
      <c r="J7" s="62"/>
      <c r="K7" s="62"/>
      <c r="L7" s="62"/>
      <c r="M7" s="62"/>
      <c r="N7" s="62"/>
    </row>
    <row r="8" customFormat="false" ht="12.75" hidden="false" customHeight="false" outlineLevel="0" collapsed="false">
      <c r="A8" s="77" t="s">
        <v>25</v>
      </c>
      <c r="B8" s="78" t="s">
        <v>26</v>
      </c>
      <c r="C8" s="79"/>
      <c r="D8" s="80"/>
      <c r="E8" s="80"/>
      <c r="F8" s="81" t="s">
        <v>27</v>
      </c>
      <c r="G8" s="82" t="n">
        <f aca="false">SUM(G11:G21)</f>
        <v>0</v>
      </c>
      <c r="H8" s="58"/>
      <c r="I8" s="83"/>
      <c r="J8" s="62"/>
      <c r="K8" s="62"/>
      <c r="L8" s="62"/>
      <c r="M8" s="62"/>
      <c r="N8" s="62"/>
    </row>
    <row r="9" customFormat="false" ht="12.75" hidden="false" customHeight="false" outlineLevel="0" collapsed="false">
      <c r="A9" s="84"/>
      <c r="B9" s="85"/>
      <c r="C9" s="86"/>
      <c r="D9" s="87"/>
      <c r="E9" s="88"/>
      <c r="F9" s="88"/>
      <c r="G9" s="87"/>
      <c r="H9" s="58"/>
      <c r="I9" s="89"/>
      <c r="J9" s="62"/>
      <c r="K9" s="62"/>
      <c r="L9" s="62"/>
      <c r="M9" s="62"/>
      <c r="N9" s="62"/>
    </row>
    <row r="10" customFormat="false" ht="12.75" hidden="false" customHeight="false" outlineLevel="0" collapsed="false">
      <c r="A10" s="84" t="s">
        <v>28</v>
      </c>
      <c r="B10" s="85" t="s">
        <v>29</v>
      </c>
      <c r="C10" s="86" t="s">
        <v>30</v>
      </c>
      <c r="D10" s="86" t="n">
        <v>1</v>
      </c>
      <c r="E10" s="88"/>
      <c r="F10" s="90" t="s">
        <v>31</v>
      </c>
      <c r="G10" s="91"/>
      <c r="H10" s="58"/>
      <c r="I10" s="89"/>
      <c r="J10" s="62"/>
      <c r="K10" s="62"/>
      <c r="L10" s="62"/>
      <c r="M10" s="62"/>
      <c r="N10" s="62"/>
    </row>
    <row r="11" customFormat="false" ht="12.75" hidden="false" customHeight="false" outlineLevel="0" collapsed="false">
      <c r="A11" s="84"/>
      <c r="B11" s="85"/>
      <c r="C11" s="86"/>
      <c r="D11" s="86"/>
      <c r="E11" s="88"/>
      <c r="F11" s="88"/>
      <c r="G11" s="87"/>
      <c r="H11" s="58"/>
      <c r="I11" s="89"/>
      <c r="J11" s="62"/>
      <c r="K11" s="62"/>
      <c r="L11" s="62"/>
      <c r="M11" s="62"/>
      <c r="N11" s="62"/>
    </row>
    <row r="12" customFormat="false" ht="12.75" hidden="false" customHeight="false" outlineLevel="0" collapsed="false">
      <c r="A12" s="84" t="s">
        <v>32</v>
      </c>
      <c r="B12" s="85" t="s">
        <v>33</v>
      </c>
      <c r="C12" s="86" t="s">
        <v>34</v>
      </c>
      <c r="D12" s="92" t="n">
        <f aca="false">ROUNDUP(I12,0)</f>
        <v>1</v>
      </c>
      <c r="E12" s="92"/>
      <c r="F12" s="91"/>
      <c r="G12" s="91" t="n">
        <f aca="false">F12*$D12</f>
        <v>0</v>
      </c>
      <c r="H12" s="58" t="n">
        <f aca="false">0</f>
        <v>0</v>
      </c>
      <c r="I12" s="89" t="n">
        <v>1</v>
      </c>
      <c r="J12" s="62"/>
      <c r="K12" s="62"/>
      <c r="L12" s="62"/>
      <c r="M12" s="62"/>
      <c r="N12" s="62"/>
    </row>
    <row r="13" customFormat="false" ht="12.75" hidden="false" customHeight="false" outlineLevel="0" collapsed="false">
      <c r="A13" s="84"/>
      <c r="B13" s="85"/>
      <c r="C13" s="86"/>
      <c r="D13" s="92"/>
      <c r="E13" s="92"/>
      <c r="F13" s="91"/>
      <c r="G13" s="91"/>
      <c r="H13" s="58"/>
      <c r="I13" s="89"/>
      <c r="J13" s="62"/>
      <c r="K13" s="62"/>
      <c r="L13" s="62"/>
      <c r="M13" s="62"/>
      <c r="N13" s="62"/>
    </row>
    <row r="14" customFormat="false" ht="12.75" hidden="false" customHeight="false" outlineLevel="0" collapsed="false">
      <c r="A14" s="84" t="s">
        <v>35</v>
      </c>
      <c r="B14" s="85" t="s">
        <v>36</v>
      </c>
      <c r="C14" s="86" t="s">
        <v>34</v>
      </c>
      <c r="D14" s="92" t="n">
        <f aca="false">ROUNDUP(I14,0)</f>
        <v>1</v>
      </c>
      <c r="E14" s="92"/>
      <c r="F14" s="91"/>
      <c r="G14" s="91" t="n">
        <f aca="false">F14*$D14</f>
        <v>0</v>
      </c>
      <c r="H14" s="58" t="n">
        <f aca="false">0</f>
        <v>0</v>
      </c>
      <c r="I14" s="89" t="n">
        <v>1</v>
      </c>
      <c r="J14" s="62"/>
      <c r="K14" s="62"/>
      <c r="L14" s="62"/>
      <c r="M14" s="62"/>
      <c r="N14" s="62"/>
    </row>
    <row r="15" customFormat="false" ht="12.75" hidden="false" customHeight="false" outlineLevel="0" collapsed="false">
      <c r="A15" s="84"/>
      <c r="B15" s="85"/>
      <c r="C15" s="86"/>
      <c r="D15" s="92"/>
      <c r="E15" s="92"/>
      <c r="F15" s="91"/>
      <c r="G15" s="91"/>
      <c r="H15" s="58"/>
      <c r="I15" s="89"/>
      <c r="J15" s="62"/>
      <c r="K15" s="62"/>
      <c r="L15" s="62"/>
      <c r="M15" s="62"/>
      <c r="N15" s="62"/>
    </row>
    <row r="16" customFormat="false" ht="12.75" hidden="false" customHeight="false" outlineLevel="0" collapsed="false">
      <c r="A16" s="84" t="s">
        <v>37</v>
      </c>
      <c r="B16" s="85" t="s">
        <v>38</v>
      </c>
      <c r="C16" s="86" t="s">
        <v>39</v>
      </c>
      <c r="D16" s="92" t="n">
        <f aca="false">ROUNDUP(I16,0)</f>
        <v>60</v>
      </c>
      <c r="E16" s="92"/>
      <c r="F16" s="91"/>
      <c r="G16" s="91" t="n">
        <f aca="false">F16*$D16</f>
        <v>0</v>
      </c>
      <c r="H16" s="58"/>
      <c r="I16" s="89" t="n">
        <v>60</v>
      </c>
      <c r="J16" s="62"/>
      <c r="K16" s="62"/>
      <c r="L16" s="62"/>
      <c r="M16" s="62"/>
      <c r="N16" s="62"/>
    </row>
    <row r="17" customFormat="false" ht="12.75" hidden="false" customHeight="false" outlineLevel="0" collapsed="false">
      <c r="A17" s="84"/>
      <c r="B17" s="85"/>
      <c r="C17" s="86"/>
      <c r="D17" s="92"/>
      <c r="E17" s="92"/>
      <c r="F17" s="91"/>
      <c r="G17" s="91"/>
      <c r="H17" s="58"/>
      <c r="I17" s="89"/>
      <c r="J17" s="62"/>
      <c r="K17" s="62"/>
      <c r="L17" s="62"/>
      <c r="M17" s="62"/>
      <c r="N17" s="62"/>
    </row>
    <row r="18" customFormat="false" ht="12.75" hidden="false" customHeight="false" outlineLevel="0" collapsed="false">
      <c r="A18" s="84" t="s">
        <v>40</v>
      </c>
      <c r="B18" s="85" t="s">
        <v>41</v>
      </c>
      <c r="C18" s="86" t="s">
        <v>42</v>
      </c>
      <c r="D18" s="92" t="n">
        <v>93</v>
      </c>
      <c r="E18" s="92"/>
      <c r="F18" s="91"/>
      <c r="G18" s="91" t="n">
        <f aca="false">F18*$D18</f>
        <v>0</v>
      </c>
      <c r="H18" s="58"/>
      <c r="I18" s="89" t="n">
        <v>60</v>
      </c>
      <c r="J18" s="62"/>
      <c r="K18" s="62"/>
      <c r="L18" s="62"/>
      <c r="M18" s="62"/>
      <c r="N18" s="62"/>
    </row>
    <row r="19" customFormat="false" ht="12.75" hidden="false" customHeight="false" outlineLevel="0" collapsed="false">
      <c r="A19" s="84"/>
      <c r="B19" s="85"/>
      <c r="C19" s="86"/>
      <c r="D19" s="92"/>
      <c r="E19" s="92"/>
      <c r="F19" s="91"/>
      <c r="G19" s="91"/>
      <c r="H19" s="58"/>
      <c r="I19" s="89"/>
      <c r="J19" s="62"/>
      <c r="K19" s="62"/>
      <c r="L19" s="62"/>
      <c r="M19" s="62"/>
      <c r="N19" s="62"/>
    </row>
    <row r="20" customFormat="false" ht="12.75" hidden="false" customHeight="false" outlineLevel="0" collapsed="false">
      <c r="A20" s="84" t="s">
        <v>43</v>
      </c>
      <c r="B20" s="85" t="s">
        <v>44</v>
      </c>
      <c r="C20" s="86" t="s">
        <v>45</v>
      </c>
      <c r="D20" s="92" t="n">
        <f aca="false">ROUNDUP(I20,0)</f>
        <v>1</v>
      </c>
      <c r="E20" s="92"/>
      <c r="F20" s="91"/>
      <c r="G20" s="91" t="n">
        <f aca="false">F20*$D20</f>
        <v>0</v>
      </c>
      <c r="H20" s="58" t="n">
        <f aca="false">0</f>
        <v>0</v>
      </c>
      <c r="I20" s="89" t="n">
        <v>1</v>
      </c>
      <c r="J20" s="62"/>
      <c r="K20" s="62"/>
      <c r="L20" s="62"/>
      <c r="M20" s="62"/>
      <c r="N20" s="62"/>
    </row>
    <row r="21" customFormat="false" ht="12.75" hidden="false" customHeight="false" outlineLevel="0" collapsed="false">
      <c r="A21" s="93"/>
      <c r="B21" s="94"/>
      <c r="C21" s="86"/>
      <c r="D21" s="86"/>
      <c r="E21" s="86"/>
      <c r="F21" s="91"/>
      <c r="G21" s="91" t="n">
        <f aca="false">F21*$D21</f>
        <v>0</v>
      </c>
      <c r="H21" s="58"/>
      <c r="I21" s="89"/>
      <c r="J21" s="62"/>
      <c r="K21" s="62"/>
      <c r="L21" s="62"/>
      <c r="M21" s="62"/>
      <c r="N21" s="62"/>
    </row>
    <row r="22" customFormat="false" ht="12.75" hidden="false" customHeight="false" outlineLevel="0" collapsed="false">
      <c r="A22" s="77" t="s">
        <v>46</v>
      </c>
      <c r="B22" s="78" t="s">
        <v>47</v>
      </c>
      <c r="C22" s="79"/>
      <c r="D22" s="95"/>
      <c r="E22" s="80"/>
      <c r="F22" s="81" t="s">
        <v>27</v>
      </c>
      <c r="G22" s="82" t="n">
        <f aca="false">SUM(G23:G47)</f>
        <v>0</v>
      </c>
      <c r="H22" s="58"/>
      <c r="I22" s="96"/>
      <c r="J22" s="62"/>
      <c r="K22" s="62"/>
      <c r="L22" s="62"/>
      <c r="M22" s="62"/>
      <c r="N22" s="62"/>
    </row>
    <row r="23" customFormat="false" ht="12.75" hidden="false" customHeight="false" outlineLevel="0" collapsed="false">
      <c r="A23" s="84"/>
      <c r="B23" s="85"/>
      <c r="C23" s="86"/>
      <c r="D23" s="86"/>
      <c r="E23" s="88"/>
      <c r="F23" s="88"/>
      <c r="G23" s="87"/>
      <c r="H23" s="58"/>
      <c r="I23" s="89"/>
      <c r="J23" s="62"/>
      <c r="K23" s="62"/>
      <c r="L23" s="62"/>
      <c r="M23" s="62"/>
      <c r="N23" s="62"/>
    </row>
    <row r="24" customFormat="false" ht="12.75" hidden="false" customHeight="false" outlineLevel="0" collapsed="false">
      <c r="A24" s="84" t="s">
        <v>48</v>
      </c>
      <c r="B24" s="85" t="s">
        <v>49</v>
      </c>
      <c r="C24" s="86" t="s">
        <v>34</v>
      </c>
      <c r="D24" s="92" t="n">
        <f aca="false">ROUNDUP(I24,0)</f>
        <v>1</v>
      </c>
      <c r="E24" s="92"/>
      <c r="F24" s="91"/>
      <c r="G24" s="91" t="n">
        <f aca="false">F24*$D24</f>
        <v>0</v>
      </c>
      <c r="H24" s="58" t="n">
        <f aca="false">0</f>
        <v>0</v>
      </c>
      <c r="I24" s="89" t="n">
        <v>1</v>
      </c>
      <c r="J24" s="62"/>
      <c r="K24" s="62"/>
      <c r="L24" s="62"/>
      <c r="M24" s="62"/>
      <c r="N24" s="62"/>
    </row>
    <row r="25" customFormat="false" ht="12.75" hidden="false" customHeight="false" outlineLevel="0" collapsed="false">
      <c r="A25" s="84"/>
      <c r="B25" s="85"/>
      <c r="C25" s="86"/>
      <c r="D25" s="92"/>
      <c r="E25" s="92"/>
      <c r="F25" s="91"/>
      <c r="G25" s="91" t="n">
        <f aca="false">F25*$D25</f>
        <v>0</v>
      </c>
      <c r="H25" s="58"/>
      <c r="I25" s="89"/>
      <c r="J25" s="62"/>
      <c r="K25" s="62"/>
      <c r="L25" s="62"/>
      <c r="M25" s="62"/>
      <c r="N25" s="62"/>
    </row>
    <row r="26" customFormat="false" ht="12.75" hidden="false" customHeight="false" outlineLevel="0" collapsed="false">
      <c r="A26" s="84" t="s">
        <v>50</v>
      </c>
      <c r="B26" s="85" t="s">
        <v>51</v>
      </c>
      <c r="C26" s="86"/>
      <c r="D26" s="92"/>
      <c r="E26" s="92"/>
      <c r="F26" s="91"/>
      <c r="G26" s="91" t="n">
        <f aca="false">F26*$D26</f>
        <v>0</v>
      </c>
      <c r="H26" s="58"/>
      <c r="I26" s="89"/>
      <c r="J26" s="62"/>
      <c r="K26" s="62"/>
      <c r="L26" s="62"/>
      <c r="M26" s="62"/>
      <c r="N26" s="62"/>
    </row>
    <row r="27" customFormat="false" ht="12.75" hidden="false" customHeight="false" outlineLevel="0" collapsed="false">
      <c r="A27" s="84"/>
      <c r="B27" s="97" t="s">
        <v>52</v>
      </c>
      <c r="C27" s="86" t="s">
        <v>42</v>
      </c>
      <c r="D27" s="92" t="n">
        <v>90</v>
      </c>
      <c r="E27" s="92"/>
      <c r="F27" s="91"/>
      <c r="G27" s="91" t="n">
        <f aca="false">F27*$D27</f>
        <v>0</v>
      </c>
      <c r="H27" s="58"/>
      <c r="I27" s="89" t="n">
        <f aca="false">45.5*2.5</f>
        <v>113.75</v>
      </c>
      <c r="J27" s="62"/>
      <c r="K27" s="62"/>
      <c r="L27" s="62"/>
      <c r="M27" s="62"/>
      <c r="N27" s="62"/>
    </row>
    <row r="28" customFormat="false" ht="12.75" hidden="false" customHeight="false" outlineLevel="0" collapsed="false">
      <c r="A28" s="84"/>
      <c r="B28" s="97" t="s">
        <v>53</v>
      </c>
      <c r="C28" s="86" t="s">
        <v>42</v>
      </c>
      <c r="D28" s="92" t="n">
        <v>253</v>
      </c>
      <c r="E28" s="92"/>
      <c r="F28" s="91"/>
      <c r="G28" s="91" t="n">
        <f aca="false">F28*$D28</f>
        <v>0</v>
      </c>
      <c r="H28" s="58"/>
      <c r="I28" s="89" t="n">
        <f aca="false">15*17*1.05-10*7*1.05</f>
        <v>194.25</v>
      </c>
      <c r="J28" s="62"/>
      <c r="K28" s="62"/>
      <c r="L28" s="62"/>
      <c r="M28" s="62"/>
      <c r="N28" s="62"/>
    </row>
    <row r="29" customFormat="false" ht="12.75" hidden="false" customHeight="false" outlineLevel="0" collapsed="false">
      <c r="A29" s="84"/>
      <c r="B29" s="97"/>
      <c r="C29" s="86"/>
      <c r="D29" s="92"/>
      <c r="E29" s="92"/>
      <c r="F29" s="91"/>
      <c r="G29" s="91" t="n">
        <f aca="false">F29*$D29</f>
        <v>0</v>
      </c>
      <c r="H29" s="58"/>
      <c r="I29" s="89"/>
      <c r="J29" s="62"/>
      <c r="K29" s="62"/>
      <c r="L29" s="62"/>
      <c r="M29" s="62"/>
      <c r="N29" s="62"/>
    </row>
    <row r="30" customFormat="false" ht="12.75" hidden="false" customHeight="false" outlineLevel="0" collapsed="false">
      <c r="A30" s="84" t="s">
        <v>54</v>
      </c>
      <c r="B30" s="85" t="s">
        <v>55</v>
      </c>
      <c r="C30" s="86"/>
      <c r="D30" s="92"/>
      <c r="E30" s="92"/>
      <c r="F30" s="91"/>
      <c r="G30" s="91" t="n">
        <f aca="false">F30*$D30</f>
        <v>0</v>
      </c>
      <c r="H30" s="58" t="n">
        <f aca="false">0</f>
        <v>0</v>
      </c>
      <c r="I30" s="89"/>
      <c r="J30" s="62"/>
      <c r="K30" s="62"/>
      <c r="L30" s="62"/>
      <c r="M30" s="62"/>
      <c r="N30" s="62"/>
    </row>
    <row r="31" customFormat="false" ht="12.75" hidden="false" customHeight="false" outlineLevel="0" collapsed="false">
      <c r="A31" s="84"/>
      <c r="B31" s="97" t="s">
        <v>52</v>
      </c>
      <c r="C31" s="86" t="s">
        <v>42</v>
      </c>
      <c r="D31" s="92" t="n">
        <v>90</v>
      </c>
      <c r="E31" s="92"/>
      <c r="F31" s="91"/>
      <c r="G31" s="91" t="n">
        <f aca="false">F31*$D31</f>
        <v>0</v>
      </c>
      <c r="H31" s="58"/>
      <c r="I31" s="89" t="n">
        <f aca="false">I27</f>
        <v>113.75</v>
      </c>
      <c r="J31" s="62"/>
      <c r="K31" s="62"/>
      <c r="L31" s="62"/>
      <c r="M31" s="62"/>
      <c r="N31" s="62"/>
    </row>
    <row r="32" customFormat="false" ht="12.75" hidden="false" customHeight="false" outlineLevel="0" collapsed="false">
      <c r="A32" s="84"/>
      <c r="B32" s="97" t="s">
        <v>53</v>
      </c>
      <c r="C32" s="86" t="s">
        <v>42</v>
      </c>
      <c r="D32" s="92" t="n">
        <v>253</v>
      </c>
      <c r="E32" s="92"/>
      <c r="F32" s="91"/>
      <c r="G32" s="91" t="n">
        <f aca="false">F32*$D32</f>
        <v>0</v>
      </c>
      <c r="H32" s="58"/>
      <c r="I32" s="89" t="n">
        <f aca="false">I28</f>
        <v>194.25</v>
      </c>
      <c r="J32" s="62"/>
      <c r="K32" s="62"/>
      <c r="L32" s="62"/>
      <c r="M32" s="62"/>
      <c r="N32" s="62"/>
    </row>
    <row r="33" customFormat="false" ht="12.75" hidden="false" customHeight="false" outlineLevel="0" collapsed="false">
      <c r="A33" s="84"/>
      <c r="B33" s="97"/>
      <c r="C33" s="86"/>
      <c r="D33" s="92"/>
      <c r="E33" s="92"/>
      <c r="F33" s="91"/>
      <c r="G33" s="91" t="n">
        <f aca="false">F33*$D33</f>
        <v>0</v>
      </c>
      <c r="H33" s="58"/>
      <c r="I33" s="89"/>
      <c r="J33" s="62"/>
      <c r="K33" s="62"/>
      <c r="L33" s="62"/>
      <c r="M33" s="62"/>
      <c r="N33" s="62"/>
    </row>
    <row r="34" customFormat="false" ht="12.75" hidden="false" customHeight="false" outlineLevel="0" collapsed="false">
      <c r="A34" s="84" t="s">
        <v>56</v>
      </c>
      <c r="B34" s="85" t="s">
        <v>57</v>
      </c>
      <c r="C34" s="86"/>
      <c r="D34" s="92"/>
      <c r="E34" s="92"/>
      <c r="F34" s="91"/>
      <c r="G34" s="91" t="n">
        <f aca="false">F34*$D34</f>
        <v>0</v>
      </c>
      <c r="H34" s="58"/>
      <c r="I34" s="89"/>
      <c r="J34" s="62"/>
      <c r="K34" s="62"/>
      <c r="L34" s="62"/>
      <c r="M34" s="62"/>
      <c r="N34" s="62"/>
    </row>
    <row r="35" customFormat="false" ht="12.75" hidden="false" customHeight="false" outlineLevel="0" collapsed="false">
      <c r="A35" s="84"/>
      <c r="B35" s="97" t="s">
        <v>52</v>
      </c>
      <c r="C35" s="86" t="s">
        <v>42</v>
      </c>
      <c r="D35" s="92" t="n">
        <v>90</v>
      </c>
      <c r="E35" s="92"/>
      <c r="F35" s="91"/>
      <c r="G35" s="91" t="n">
        <f aca="false">F35*$D35</f>
        <v>0</v>
      </c>
      <c r="H35" s="58"/>
      <c r="I35" s="89" t="n">
        <f aca="false">I27</f>
        <v>113.75</v>
      </c>
      <c r="J35" s="62"/>
      <c r="K35" s="62"/>
      <c r="L35" s="62"/>
      <c r="M35" s="62"/>
      <c r="N35" s="62"/>
    </row>
    <row r="36" customFormat="false" ht="12.75" hidden="false" customHeight="false" outlineLevel="0" collapsed="false">
      <c r="A36" s="84"/>
      <c r="B36" s="97" t="s">
        <v>53</v>
      </c>
      <c r="C36" s="86" t="s">
        <v>42</v>
      </c>
      <c r="D36" s="92" t="n">
        <v>253</v>
      </c>
      <c r="E36" s="92"/>
      <c r="F36" s="91"/>
      <c r="G36" s="91" t="n">
        <f aca="false">F36*$D36</f>
        <v>0</v>
      </c>
      <c r="H36" s="58"/>
      <c r="I36" s="89" t="n">
        <f aca="false">I28</f>
        <v>194.25</v>
      </c>
      <c r="J36" s="62"/>
      <c r="K36" s="62"/>
      <c r="L36" s="62"/>
      <c r="M36" s="62"/>
      <c r="N36" s="62"/>
    </row>
    <row r="37" customFormat="false" ht="12.75" hidden="false" customHeight="false" outlineLevel="0" collapsed="false">
      <c r="A37" s="84"/>
      <c r="B37" s="97"/>
      <c r="C37" s="86"/>
      <c r="D37" s="92"/>
      <c r="E37" s="92"/>
      <c r="F37" s="91"/>
      <c r="G37" s="91" t="n">
        <f aca="false">F37*$D37</f>
        <v>0</v>
      </c>
      <c r="H37" s="58"/>
      <c r="I37" s="89"/>
      <c r="J37" s="62"/>
      <c r="K37" s="62"/>
      <c r="L37" s="62"/>
      <c r="M37" s="62"/>
      <c r="N37" s="62"/>
    </row>
    <row r="38" customFormat="false" ht="12.75" hidden="false" customHeight="false" outlineLevel="0" collapsed="false">
      <c r="A38" s="84" t="s">
        <v>58</v>
      </c>
      <c r="B38" s="85" t="s">
        <v>59</v>
      </c>
      <c r="C38" s="86"/>
      <c r="D38" s="92"/>
      <c r="E38" s="92"/>
      <c r="F38" s="91"/>
      <c r="G38" s="91" t="n">
        <f aca="false">F38*$D38</f>
        <v>0</v>
      </c>
      <c r="H38" s="58" t="n">
        <f aca="false">0</f>
        <v>0</v>
      </c>
      <c r="I38" s="89"/>
      <c r="J38" s="62"/>
      <c r="K38" s="62"/>
      <c r="L38" s="62"/>
      <c r="M38" s="62"/>
      <c r="N38" s="62"/>
    </row>
    <row r="39" customFormat="false" ht="12.75" hidden="false" customHeight="false" outlineLevel="0" collapsed="false">
      <c r="A39" s="84"/>
      <c r="B39" s="97" t="s">
        <v>52</v>
      </c>
      <c r="C39" s="86" t="s">
        <v>42</v>
      </c>
      <c r="D39" s="92" t="n">
        <v>90</v>
      </c>
      <c r="E39" s="92"/>
      <c r="F39" s="91"/>
      <c r="G39" s="91" t="n">
        <f aca="false">F39*$D39</f>
        <v>0</v>
      </c>
      <c r="H39" s="58"/>
      <c r="I39" s="89" t="n">
        <f aca="false">I27</f>
        <v>113.75</v>
      </c>
      <c r="J39" s="62"/>
      <c r="K39" s="62"/>
      <c r="L39" s="62"/>
      <c r="M39" s="62"/>
      <c r="N39" s="62"/>
    </row>
    <row r="40" customFormat="false" ht="12.75" hidden="false" customHeight="false" outlineLevel="0" collapsed="false">
      <c r="A40" s="84"/>
      <c r="B40" s="97" t="s">
        <v>53</v>
      </c>
      <c r="C40" s="86" t="s">
        <v>42</v>
      </c>
      <c r="D40" s="92" t="n">
        <v>253</v>
      </c>
      <c r="E40" s="92"/>
      <c r="F40" s="91"/>
      <c r="G40" s="91" t="n">
        <f aca="false">F40*$D40</f>
        <v>0</v>
      </c>
      <c r="H40" s="58"/>
      <c r="I40" s="89" t="n">
        <f aca="false">I28</f>
        <v>194.25</v>
      </c>
      <c r="J40" s="62"/>
      <c r="K40" s="62"/>
      <c r="L40" s="62"/>
      <c r="M40" s="62"/>
      <c r="N40" s="62"/>
    </row>
    <row r="41" customFormat="false" ht="12.75" hidden="false" customHeight="false" outlineLevel="0" collapsed="false">
      <c r="A41" s="84"/>
      <c r="B41" s="97"/>
      <c r="C41" s="86"/>
      <c r="D41" s="92"/>
      <c r="E41" s="92"/>
      <c r="F41" s="91"/>
      <c r="G41" s="91" t="n">
        <f aca="false">F41*$D41</f>
        <v>0</v>
      </c>
      <c r="H41" s="58"/>
      <c r="I41" s="89"/>
      <c r="J41" s="62"/>
      <c r="K41" s="62"/>
      <c r="L41" s="62"/>
      <c r="M41" s="62"/>
      <c r="N41" s="62"/>
    </row>
    <row r="42" customFormat="false" ht="12.75" hidden="false" customHeight="false" outlineLevel="0" collapsed="false">
      <c r="A42" s="84" t="s">
        <v>60</v>
      </c>
      <c r="B42" s="85" t="s">
        <v>61</v>
      </c>
      <c r="C42" s="86"/>
      <c r="D42" s="92"/>
      <c r="E42" s="92"/>
      <c r="F42" s="91"/>
      <c r="G42" s="91" t="n">
        <f aca="false">F42*$D42</f>
        <v>0</v>
      </c>
      <c r="H42" s="58" t="n">
        <f aca="false">0</f>
        <v>0</v>
      </c>
      <c r="I42" s="89"/>
      <c r="J42" s="62"/>
      <c r="K42" s="62"/>
      <c r="L42" s="62"/>
      <c r="M42" s="62"/>
      <c r="N42" s="62"/>
    </row>
    <row r="43" customFormat="false" ht="12.75" hidden="false" customHeight="false" outlineLevel="0" collapsed="false">
      <c r="A43" s="84"/>
      <c r="B43" s="97" t="s">
        <v>52</v>
      </c>
      <c r="C43" s="86" t="s">
        <v>42</v>
      </c>
      <c r="D43" s="92" t="n">
        <v>90</v>
      </c>
      <c r="E43" s="92"/>
      <c r="F43" s="91"/>
      <c r="G43" s="91" t="n">
        <f aca="false">F43*$D43</f>
        <v>0</v>
      </c>
      <c r="H43" s="58"/>
      <c r="I43" s="89" t="n">
        <f aca="false">I27</f>
        <v>113.75</v>
      </c>
      <c r="J43" s="62"/>
      <c r="K43" s="62"/>
      <c r="L43" s="62"/>
      <c r="M43" s="62"/>
      <c r="N43" s="62"/>
    </row>
    <row r="44" customFormat="false" ht="12.75" hidden="false" customHeight="false" outlineLevel="0" collapsed="false">
      <c r="A44" s="84"/>
      <c r="B44" s="97" t="s">
        <v>53</v>
      </c>
      <c r="C44" s="86" t="s">
        <v>42</v>
      </c>
      <c r="D44" s="92" t="n">
        <v>253</v>
      </c>
      <c r="E44" s="92"/>
      <c r="F44" s="91"/>
      <c r="G44" s="91" t="n">
        <f aca="false">F44*$D44</f>
        <v>0</v>
      </c>
      <c r="H44" s="58"/>
      <c r="I44" s="89" t="n">
        <f aca="false">I28</f>
        <v>194.25</v>
      </c>
      <c r="J44" s="62"/>
      <c r="K44" s="62"/>
      <c r="L44" s="62"/>
      <c r="M44" s="62"/>
      <c r="N44" s="62"/>
    </row>
    <row r="45" customFormat="false" ht="12.75" hidden="false" customHeight="false" outlineLevel="0" collapsed="false">
      <c r="A45" s="84"/>
      <c r="B45" s="97"/>
      <c r="C45" s="86"/>
      <c r="D45" s="92"/>
      <c r="E45" s="92"/>
      <c r="F45" s="91"/>
      <c r="G45" s="91" t="n">
        <f aca="false">F45*$D45</f>
        <v>0</v>
      </c>
      <c r="H45" s="58"/>
      <c r="I45" s="89"/>
      <c r="J45" s="62"/>
      <c r="K45" s="62"/>
      <c r="L45" s="62"/>
      <c r="M45" s="62"/>
      <c r="N45" s="62"/>
    </row>
    <row r="46" customFormat="false" ht="12.75" hidden="false" customHeight="false" outlineLevel="0" collapsed="false">
      <c r="A46" s="84" t="s">
        <v>62</v>
      </c>
      <c r="B46" s="85" t="s">
        <v>63</v>
      </c>
      <c r="C46" s="86" t="s">
        <v>30</v>
      </c>
      <c r="D46" s="92" t="n">
        <f aca="false">ROUNDUP(I46,0)</f>
        <v>1</v>
      </c>
      <c r="E46" s="92"/>
      <c r="F46" s="91"/>
      <c r="G46" s="91" t="n">
        <f aca="false">F46*$D46</f>
        <v>0</v>
      </c>
      <c r="H46" s="58" t="n">
        <f aca="false">0</f>
        <v>0</v>
      </c>
      <c r="I46" s="89" t="n">
        <v>1</v>
      </c>
      <c r="J46" s="62"/>
      <c r="K46" s="62"/>
      <c r="L46" s="62"/>
      <c r="M46" s="62"/>
      <c r="N46" s="62"/>
    </row>
    <row r="47" customFormat="false" ht="12.75" hidden="false" customHeight="false" outlineLevel="0" collapsed="false">
      <c r="A47" s="98"/>
      <c r="B47" s="99"/>
      <c r="C47" s="100"/>
      <c r="D47" s="98"/>
      <c r="E47" s="98"/>
      <c r="F47" s="101"/>
      <c r="G47" s="101"/>
      <c r="H47" s="58"/>
      <c r="I47" s="102"/>
      <c r="J47" s="62"/>
      <c r="K47" s="62"/>
      <c r="L47" s="62"/>
      <c r="M47" s="62"/>
      <c r="N47" s="62"/>
    </row>
    <row r="48" customFormat="false" ht="12.75" hidden="false" customHeight="false" outlineLevel="0" collapsed="false">
      <c r="A48" s="77" t="s">
        <v>64</v>
      </c>
      <c r="B48" s="78" t="s">
        <v>65</v>
      </c>
      <c r="C48" s="79"/>
      <c r="D48" s="95"/>
      <c r="E48" s="80"/>
      <c r="F48" s="81" t="s">
        <v>27</v>
      </c>
      <c r="G48" s="82" t="n">
        <f aca="false">SUM(G49:G73)</f>
        <v>0</v>
      </c>
      <c r="H48" s="58"/>
      <c r="I48" s="96"/>
      <c r="J48" s="62"/>
      <c r="K48" s="62"/>
      <c r="L48" s="62"/>
      <c r="M48" s="62"/>
      <c r="N48" s="62"/>
    </row>
    <row r="49" customFormat="false" ht="12.75" hidden="false" customHeight="false" outlineLevel="0" collapsed="false">
      <c r="A49" s="84"/>
      <c r="B49" s="85"/>
      <c r="C49" s="86"/>
      <c r="D49" s="86"/>
      <c r="E49" s="88"/>
      <c r="F49" s="88"/>
      <c r="G49" s="87"/>
      <c r="H49" s="58"/>
      <c r="I49" s="89"/>
      <c r="J49" s="62"/>
      <c r="K49" s="62"/>
      <c r="L49" s="62"/>
      <c r="M49" s="62"/>
      <c r="N49" s="62"/>
    </row>
    <row r="50" customFormat="false" ht="12.75" hidden="false" customHeight="false" outlineLevel="0" collapsed="false">
      <c r="A50" s="84" t="s">
        <v>66</v>
      </c>
      <c r="B50" s="85" t="s">
        <v>67</v>
      </c>
      <c r="C50" s="86" t="s">
        <v>42</v>
      </c>
      <c r="D50" s="92" t="n">
        <f aca="false">ROUNDUP(I50,0)</f>
        <v>47</v>
      </c>
      <c r="E50" s="92"/>
      <c r="F50" s="91"/>
      <c r="G50" s="91" t="n">
        <f aca="false">F50*$D50</f>
        <v>0</v>
      </c>
      <c r="H50" s="58" t="n">
        <f aca="false">0</f>
        <v>0</v>
      </c>
      <c r="I50" s="89" t="n">
        <f aca="false">5.5*2.5+11*3</f>
        <v>46.75</v>
      </c>
      <c r="J50" s="62"/>
      <c r="K50" s="62"/>
      <c r="L50" s="62"/>
      <c r="M50" s="62"/>
      <c r="N50" s="62"/>
    </row>
    <row r="51" customFormat="false" ht="12.75" hidden="false" customHeight="false" outlineLevel="0" collapsed="false">
      <c r="A51" s="84"/>
      <c r="B51" s="85"/>
      <c r="C51" s="86"/>
      <c r="D51" s="92"/>
      <c r="E51" s="92"/>
      <c r="F51" s="91"/>
      <c r="G51" s="91" t="n">
        <f aca="false">F51*$D51</f>
        <v>0</v>
      </c>
      <c r="H51" s="58"/>
      <c r="I51" s="89"/>
      <c r="J51" s="62"/>
      <c r="K51" s="62"/>
      <c r="L51" s="62"/>
      <c r="M51" s="62"/>
      <c r="N51" s="62"/>
    </row>
    <row r="52" customFormat="false" ht="12.75" hidden="false" customHeight="false" outlineLevel="0" collapsed="false">
      <c r="A52" s="84" t="s">
        <v>68</v>
      </c>
      <c r="B52" s="85" t="s">
        <v>69</v>
      </c>
      <c r="C52" s="86" t="s">
        <v>70</v>
      </c>
      <c r="D52" s="92" t="n">
        <f aca="false">ROUNDUP(I52,0)</f>
        <v>46</v>
      </c>
      <c r="E52" s="92"/>
      <c r="F52" s="91"/>
      <c r="G52" s="91" t="n">
        <f aca="false">F52*$D52</f>
        <v>0</v>
      </c>
      <c r="H52" s="58"/>
      <c r="I52" s="89" t="n">
        <f aca="false">18+7.5+1+19</f>
        <v>45.5</v>
      </c>
      <c r="J52" s="62"/>
      <c r="K52" s="62"/>
      <c r="L52" s="62"/>
      <c r="M52" s="62"/>
      <c r="N52" s="62"/>
    </row>
    <row r="53" customFormat="false" ht="12.75" hidden="false" customHeight="false" outlineLevel="0" collapsed="false">
      <c r="A53" s="84"/>
      <c r="B53" s="85"/>
      <c r="C53" s="86"/>
      <c r="D53" s="92"/>
      <c r="E53" s="92"/>
      <c r="F53" s="91"/>
      <c r="G53" s="91" t="n">
        <f aca="false">F53*$D53</f>
        <v>0</v>
      </c>
      <c r="H53" s="58"/>
      <c r="I53" s="89"/>
      <c r="J53" s="62"/>
      <c r="K53" s="62"/>
      <c r="L53" s="62"/>
      <c r="M53" s="62"/>
      <c r="N53" s="62"/>
    </row>
    <row r="54" customFormat="false" ht="12.75" hidden="false" customHeight="false" outlineLevel="0" collapsed="false">
      <c r="A54" s="84" t="s">
        <v>71</v>
      </c>
      <c r="B54" s="85" t="s">
        <v>72</v>
      </c>
      <c r="C54" s="86" t="s">
        <v>70</v>
      </c>
      <c r="D54" s="92" t="n">
        <f aca="false">ROUNDUP(I54,0)</f>
        <v>49</v>
      </c>
      <c r="E54" s="92"/>
      <c r="F54" s="91"/>
      <c r="G54" s="91" t="n">
        <f aca="false">F54*$D54</f>
        <v>0</v>
      </c>
      <c r="H54" s="58"/>
      <c r="I54" s="89" t="n">
        <f aca="false">16+5.5+1+26</f>
        <v>48.5</v>
      </c>
      <c r="J54" s="62"/>
      <c r="K54" s="62"/>
      <c r="L54" s="62"/>
      <c r="M54" s="62"/>
      <c r="N54" s="62"/>
    </row>
    <row r="55" customFormat="false" ht="12.75" hidden="false" customHeight="false" outlineLevel="0" collapsed="false">
      <c r="A55" s="84"/>
      <c r="B55" s="85"/>
      <c r="C55" s="86"/>
      <c r="D55" s="92"/>
      <c r="E55" s="92"/>
      <c r="F55" s="91"/>
      <c r="G55" s="91" t="n">
        <f aca="false">F55*$D55</f>
        <v>0</v>
      </c>
      <c r="H55" s="58"/>
      <c r="I55" s="89"/>
      <c r="J55" s="62"/>
      <c r="K55" s="62"/>
      <c r="L55" s="62"/>
      <c r="M55" s="62"/>
      <c r="N55" s="62"/>
    </row>
    <row r="56" customFormat="false" ht="12.75" hidden="false" customHeight="false" outlineLevel="0" collapsed="false">
      <c r="A56" s="84" t="s">
        <v>73</v>
      </c>
      <c r="B56" s="85" t="s">
        <v>74</v>
      </c>
      <c r="C56" s="86" t="s">
        <v>70</v>
      </c>
      <c r="D56" s="92" t="n">
        <f aca="false">ROUNDUP(I56,0)</f>
        <v>26</v>
      </c>
      <c r="E56" s="92"/>
      <c r="F56" s="91"/>
      <c r="G56" s="91" t="n">
        <f aca="false">F56*$D56</f>
        <v>0</v>
      </c>
      <c r="H56" s="58"/>
      <c r="I56" s="89" t="n">
        <f aca="false">10+9+7</f>
        <v>26</v>
      </c>
      <c r="J56" s="62"/>
      <c r="K56" s="62"/>
      <c r="L56" s="62"/>
      <c r="M56" s="62"/>
      <c r="N56" s="62"/>
    </row>
    <row r="57" customFormat="false" ht="12.75" hidden="false" customHeight="false" outlineLevel="0" collapsed="false">
      <c r="A57" s="84"/>
      <c r="B57" s="85"/>
      <c r="C57" s="86"/>
      <c r="D57" s="92"/>
      <c r="E57" s="92"/>
      <c r="F57" s="91"/>
      <c r="G57" s="91" t="n">
        <f aca="false">F57*$D57</f>
        <v>0</v>
      </c>
      <c r="H57" s="58"/>
      <c r="I57" s="89"/>
      <c r="J57" s="62"/>
      <c r="K57" s="62"/>
      <c r="L57" s="62"/>
      <c r="M57" s="62"/>
      <c r="N57" s="62"/>
    </row>
    <row r="58" customFormat="false" ht="12.75" hidden="false" customHeight="false" outlineLevel="0" collapsed="false">
      <c r="A58" s="84" t="s">
        <v>75</v>
      </c>
      <c r="B58" s="85" t="s">
        <v>76</v>
      </c>
      <c r="C58" s="86" t="s">
        <v>70</v>
      </c>
      <c r="D58" s="92" t="n">
        <f aca="false">ROUNDUP(I58,0)</f>
        <v>10</v>
      </c>
      <c r="E58" s="92"/>
      <c r="F58" s="91"/>
      <c r="G58" s="91" t="n">
        <f aca="false">F58*$D58</f>
        <v>0</v>
      </c>
      <c r="H58" s="58" t="n">
        <f aca="false">0</f>
        <v>0</v>
      </c>
      <c r="I58" s="89" t="n">
        <v>10</v>
      </c>
      <c r="J58" s="62"/>
      <c r="K58" s="62"/>
      <c r="L58" s="62"/>
      <c r="M58" s="62"/>
      <c r="N58" s="62"/>
    </row>
    <row r="59" customFormat="false" ht="12.75" hidden="false" customHeight="false" outlineLevel="0" collapsed="false">
      <c r="A59" s="84"/>
      <c r="B59" s="85"/>
      <c r="C59" s="86"/>
      <c r="D59" s="92"/>
      <c r="E59" s="92"/>
      <c r="F59" s="91"/>
      <c r="G59" s="91" t="n">
        <f aca="false">F59*$D59</f>
        <v>0</v>
      </c>
      <c r="H59" s="58"/>
      <c r="I59" s="89"/>
      <c r="J59" s="62"/>
      <c r="K59" s="62"/>
      <c r="L59" s="62"/>
      <c r="M59" s="62"/>
      <c r="N59" s="62"/>
    </row>
    <row r="60" customFormat="false" ht="12.75" hidden="false" customHeight="false" outlineLevel="0" collapsed="false">
      <c r="A60" s="84" t="s">
        <v>77</v>
      </c>
      <c r="B60" s="85" t="s">
        <v>78</v>
      </c>
      <c r="C60" s="86"/>
      <c r="D60" s="92"/>
      <c r="E60" s="92"/>
      <c r="F60" s="91"/>
      <c r="G60" s="91" t="n">
        <f aca="false">F60*$D60</f>
        <v>0</v>
      </c>
      <c r="H60" s="58"/>
      <c r="I60" s="89"/>
      <c r="J60" s="62"/>
      <c r="K60" s="62"/>
      <c r="L60" s="62"/>
      <c r="M60" s="62"/>
      <c r="N60" s="62"/>
    </row>
    <row r="61" customFormat="false" ht="12.75" hidden="false" customHeight="false" outlineLevel="0" collapsed="false">
      <c r="A61" s="84"/>
      <c r="B61" s="97" t="s">
        <v>79</v>
      </c>
      <c r="C61" s="86" t="s">
        <v>45</v>
      </c>
      <c r="D61" s="92" t="n">
        <f aca="false">ROUNDUP(I61,0)</f>
        <v>2</v>
      </c>
      <c r="E61" s="92"/>
      <c r="F61" s="91"/>
      <c r="G61" s="91" t="n">
        <f aca="false">F61*$D61</f>
        <v>0</v>
      </c>
      <c r="H61" s="58"/>
      <c r="I61" s="89" t="n">
        <v>2</v>
      </c>
      <c r="J61" s="62"/>
      <c r="K61" s="62"/>
      <c r="L61" s="62"/>
      <c r="M61" s="62"/>
      <c r="N61" s="62"/>
    </row>
    <row r="62" customFormat="false" ht="12.75" hidden="false" customHeight="false" outlineLevel="0" collapsed="false">
      <c r="A62" s="84"/>
      <c r="B62" s="97" t="s">
        <v>80</v>
      </c>
      <c r="C62" s="86" t="s">
        <v>45</v>
      </c>
      <c r="D62" s="92" t="n">
        <f aca="false">ROUNDUP(I62,0)</f>
        <v>2</v>
      </c>
      <c r="E62" s="92"/>
      <c r="F62" s="91"/>
      <c r="G62" s="91" t="n">
        <f aca="false">F62*$D62</f>
        <v>0</v>
      </c>
      <c r="H62" s="58"/>
      <c r="I62" s="89" t="n">
        <v>2</v>
      </c>
      <c r="J62" s="62"/>
      <c r="K62" s="62"/>
      <c r="L62" s="62"/>
      <c r="M62" s="62"/>
      <c r="N62" s="62"/>
    </row>
    <row r="63" customFormat="false" ht="12.75" hidden="false" customHeight="false" outlineLevel="0" collapsed="false">
      <c r="A63" s="84"/>
      <c r="B63" s="97" t="s">
        <v>81</v>
      </c>
      <c r="C63" s="86" t="s">
        <v>45</v>
      </c>
      <c r="D63" s="92" t="n">
        <f aca="false">ROUNDUP(I63,0)</f>
        <v>1</v>
      </c>
      <c r="E63" s="92"/>
      <c r="F63" s="91"/>
      <c r="G63" s="91" t="n">
        <f aca="false">F63*$D63</f>
        <v>0</v>
      </c>
      <c r="H63" s="58"/>
      <c r="I63" s="89" t="n">
        <v>1</v>
      </c>
      <c r="J63" s="62"/>
      <c r="K63" s="62"/>
      <c r="L63" s="62"/>
      <c r="M63" s="62"/>
      <c r="N63" s="62"/>
    </row>
    <row r="64" customFormat="false" ht="12.75" hidden="false" customHeight="false" outlineLevel="0" collapsed="false">
      <c r="A64" s="84"/>
      <c r="B64" s="97" t="s">
        <v>82</v>
      </c>
      <c r="C64" s="86" t="s">
        <v>45</v>
      </c>
      <c r="D64" s="92" t="n">
        <f aca="false">ROUNDUP(I64,0)</f>
        <v>4</v>
      </c>
      <c r="E64" s="92"/>
      <c r="F64" s="91"/>
      <c r="G64" s="91" t="n">
        <f aca="false">F64*$D64</f>
        <v>0</v>
      </c>
      <c r="H64" s="58"/>
      <c r="I64" s="89" t="n">
        <v>4</v>
      </c>
      <c r="J64" s="62"/>
      <c r="K64" s="62"/>
      <c r="L64" s="62"/>
      <c r="M64" s="62"/>
      <c r="N64" s="62"/>
    </row>
    <row r="65" customFormat="false" ht="12.75" hidden="false" customHeight="false" outlineLevel="0" collapsed="false">
      <c r="A65" s="84"/>
      <c r="B65" s="97"/>
      <c r="C65" s="86"/>
      <c r="D65" s="92"/>
      <c r="E65" s="92"/>
      <c r="F65" s="91"/>
      <c r="G65" s="91" t="n">
        <f aca="false">F65*$D65</f>
        <v>0</v>
      </c>
      <c r="H65" s="58"/>
      <c r="I65" s="89"/>
      <c r="J65" s="62"/>
      <c r="K65" s="62"/>
      <c r="L65" s="62"/>
      <c r="M65" s="62"/>
      <c r="N65" s="62"/>
    </row>
    <row r="66" customFormat="false" ht="12.75" hidden="false" customHeight="false" outlineLevel="0" collapsed="false">
      <c r="A66" s="84" t="s">
        <v>83</v>
      </c>
      <c r="B66" s="85" t="s">
        <v>84</v>
      </c>
      <c r="C66" s="86" t="s">
        <v>70</v>
      </c>
      <c r="D66" s="92" t="n">
        <f aca="false">ROUNDUP(I66,0)</f>
        <v>25</v>
      </c>
      <c r="E66" s="92"/>
      <c r="F66" s="91"/>
      <c r="G66" s="91" t="n">
        <f aca="false">F66*$D66</f>
        <v>0</v>
      </c>
      <c r="H66" s="58" t="n">
        <f aca="false">0</f>
        <v>0</v>
      </c>
      <c r="I66" s="89" t="n">
        <v>25</v>
      </c>
      <c r="J66" s="62"/>
      <c r="K66" s="62"/>
      <c r="L66" s="62"/>
      <c r="M66" s="62"/>
      <c r="N66" s="62"/>
    </row>
    <row r="67" customFormat="false" ht="12.75" hidden="false" customHeight="false" outlineLevel="0" collapsed="false">
      <c r="A67" s="84"/>
      <c r="B67" s="85"/>
      <c r="C67" s="86"/>
      <c r="D67" s="92"/>
      <c r="E67" s="92"/>
      <c r="F67" s="91"/>
      <c r="G67" s="91" t="n">
        <f aca="false">F67*$D67</f>
        <v>0</v>
      </c>
      <c r="H67" s="58"/>
      <c r="I67" s="89"/>
      <c r="J67" s="62"/>
      <c r="K67" s="62"/>
      <c r="L67" s="62"/>
      <c r="M67" s="62"/>
      <c r="N67" s="62"/>
    </row>
    <row r="68" customFormat="false" ht="12.75" hidden="false" customHeight="false" outlineLevel="0" collapsed="false">
      <c r="A68" s="84" t="s">
        <v>85</v>
      </c>
      <c r="B68" s="85" t="s">
        <v>86</v>
      </c>
      <c r="C68" s="86" t="s">
        <v>70</v>
      </c>
      <c r="D68" s="92" t="n">
        <f aca="false">ROUNDUP(I68,0)</f>
        <v>15</v>
      </c>
      <c r="E68" s="92"/>
      <c r="F68" s="91"/>
      <c r="G68" s="91" t="n">
        <f aca="false">F68*$D68</f>
        <v>0</v>
      </c>
      <c r="H68" s="58"/>
      <c r="I68" s="89" t="n">
        <f aca="false">5*1.6+2*2+1*2.2</f>
        <v>14.2</v>
      </c>
      <c r="J68" s="62"/>
      <c r="K68" s="62"/>
      <c r="L68" s="62"/>
      <c r="M68" s="62"/>
      <c r="N68" s="62"/>
    </row>
    <row r="69" customFormat="false" ht="12.75" hidden="false" customHeight="false" outlineLevel="0" collapsed="false">
      <c r="A69" s="84"/>
      <c r="B69" s="85"/>
      <c r="C69" s="86"/>
      <c r="D69" s="92"/>
      <c r="E69" s="92"/>
      <c r="F69" s="91"/>
      <c r="G69" s="91" t="n">
        <f aca="false">F69*$D69</f>
        <v>0</v>
      </c>
      <c r="H69" s="58"/>
      <c r="I69" s="89"/>
      <c r="J69" s="62"/>
      <c r="K69" s="62"/>
      <c r="L69" s="62"/>
      <c r="M69" s="62"/>
      <c r="N69" s="62"/>
    </row>
    <row r="70" customFormat="false" ht="12.75" hidden="false" customHeight="false" outlineLevel="0" collapsed="false">
      <c r="A70" s="84" t="s">
        <v>87</v>
      </c>
      <c r="B70" s="85" t="s">
        <v>88</v>
      </c>
      <c r="C70" s="86" t="s">
        <v>89</v>
      </c>
      <c r="D70" s="92" t="n">
        <f aca="false">ROUNDUP(I70,0)</f>
        <v>8</v>
      </c>
      <c r="E70" s="92"/>
      <c r="F70" s="91"/>
      <c r="G70" s="91" t="n">
        <f aca="false">F70*$D70</f>
        <v>0</v>
      </c>
      <c r="H70" s="58" t="n">
        <f aca="false">0</f>
        <v>0</v>
      </c>
      <c r="I70" s="89" t="n">
        <v>8</v>
      </c>
      <c r="J70" s="62"/>
      <c r="K70" s="62"/>
      <c r="L70" s="62"/>
      <c r="M70" s="62"/>
      <c r="N70" s="62"/>
    </row>
    <row r="71" customFormat="false" ht="12.75" hidden="false" customHeight="false" outlineLevel="0" collapsed="false">
      <c r="A71" s="84"/>
      <c r="B71" s="85"/>
      <c r="C71" s="86"/>
      <c r="D71" s="92"/>
      <c r="E71" s="92"/>
      <c r="F71" s="91"/>
      <c r="G71" s="91" t="n">
        <f aca="false">F71*$D71</f>
        <v>0</v>
      </c>
      <c r="H71" s="58"/>
      <c r="I71" s="89"/>
      <c r="J71" s="62"/>
      <c r="K71" s="62"/>
      <c r="L71" s="62"/>
      <c r="M71" s="62"/>
      <c r="N71" s="62"/>
    </row>
    <row r="72" customFormat="false" ht="12.75" hidden="false" customHeight="false" outlineLevel="0" collapsed="false">
      <c r="A72" s="84" t="s">
        <v>90</v>
      </c>
      <c r="B72" s="85" t="s">
        <v>91</v>
      </c>
      <c r="C72" s="86" t="s">
        <v>70</v>
      </c>
      <c r="D72" s="92" t="n">
        <f aca="false">ROUNDUP(I72,0)</f>
        <v>25</v>
      </c>
      <c r="E72" s="92"/>
      <c r="F72" s="91"/>
      <c r="G72" s="91" t="n">
        <f aca="false">F72*$D72</f>
        <v>0</v>
      </c>
      <c r="H72" s="58"/>
      <c r="I72" s="89" t="n">
        <v>25</v>
      </c>
      <c r="J72" s="62"/>
      <c r="K72" s="62"/>
      <c r="L72" s="62"/>
      <c r="M72" s="62"/>
      <c r="N72" s="62"/>
    </row>
    <row r="73" customFormat="false" ht="12.75" hidden="false" customHeight="false" outlineLevel="0" collapsed="false">
      <c r="A73" s="98"/>
      <c r="B73" s="99"/>
      <c r="C73" s="100"/>
      <c r="D73" s="98"/>
      <c r="E73" s="98"/>
      <c r="F73" s="101"/>
      <c r="G73" s="101"/>
      <c r="H73" s="58"/>
      <c r="I73" s="102"/>
      <c r="J73" s="62"/>
      <c r="K73" s="62"/>
      <c r="L73" s="62"/>
      <c r="M73" s="62"/>
      <c r="N73" s="62"/>
    </row>
    <row r="74" customFormat="false" ht="12.75" hidden="false" customHeight="false" outlineLevel="0" collapsed="false">
      <c r="A74" s="77" t="s">
        <v>92</v>
      </c>
      <c r="B74" s="78" t="s">
        <v>93</v>
      </c>
      <c r="C74" s="79"/>
      <c r="D74" s="95"/>
      <c r="E74" s="80"/>
      <c r="F74" s="81" t="s">
        <v>27</v>
      </c>
      <c r="G74" s="82" t="n">
        <f aca="false">SUM(G75:G79)</f>
        <v>0</v>
      </c>
      <c r="H74" s="58"/>
      <c r="I74" s="96"/>
      <c r="J74" s="62"/>
      <c r="K74" s="62"/>
      <c r="L74" s="62"/>
      <c r="M74" s="62"/>
      <c r="N74" s="62"/>
    </row>
    <row r="75" customFormat="false" ht="12.75" hidden="false" customHeight="false" outlineLevel="0" collapsed="false">
      <c r="A75" s="84"/>
      <c r="B75" s="85"/>
      <c r="C75" s="86"/>
      <c r="D75" s="86"/>
      <c r="E75" s="88"/>
      <c r="F75" s="88"/>
      <c r="G75" s="87"/>
      <c r="H75" s="58"/>
      <c r="I75" s="89"/>
      <c r="J75" s="62"/>
      <c r="K75" s="62"/>
      <c r="L75" s="62"/>
      <c r="M75" s="62"/>
      <c r="N75" s="62"/>
    </row>
    <row r="76" customFormat="false" ht="12.75" hidden="false" customHeight="false" outlineLevel="0" collapsed="false">
      <c r="A76" s="84" t="s">
        <v>94</v>
      </c>
      <c r="B76" s="85" t="s">
        <v>95</v>
      </c>
      <c r="C76" s="86" t="s">
        <v>89</v>
      </c>
      <c r="D76" s="92" t="n">
        <f aca="false">ROUNDUP(I76,0)</f>
        <v>8</v>
      </c>
      <c r="E76" s="92"/>
      <c r="F76" s="91"/>
      <c r="G76" s="91" t="n">
        <f aca="false">F76*$D76</f>
        <v>0</v>
      </c>
      <c r="H76" s="58" t="n">
        <f aca="false">0</f>
        <v>0</v>
      </c>
      <c r="I76" s="89" t="n">
        <v>8</v>
      </c>
      <c r="J76" s="62"/>
      <c r="K76" s="62"/>
      <c r="L76" s="62"/>
      <c r="M76" s="62"/>
      <c r="N76" s="62"/>
    </row>
    <row r="77" customFormat="false" ht="12.75" hidden="false" customHeight="false" outlineLevel="0" collapsed="false">
      <c r="A77" s="84"/>
      <c r="B77" s="85"/>
      <c r="C77" s="86"/>
      <c r="D77" s="92"/>
      <c r="E77" s="92"/>
      <c r="F77" s="91"/>
      <c r="G77" s="91"/>
      <c r="H77" s="58"/>
      <c r="I77" s="89"/>
      <c r="J77" s="62"/>
      <c r="K77" s="62"/>
      <c r="L77" s="62"/>
      <c r="M77" s="62"/>
      <c r="N77" s="62"/>
    </row>
    <row r="78" customFormat="false" ht="12.75" hidden="false" customHeight="false" outlineLevel="0" collapsed="false">
      <c r="A78" s="84" t="s">
        <v>96</v>
      </c>
      <c r="B78" s="85" t="s">
        <v>97</v>
      </c>
      <c r="C78" s="86" t="s">
        <v>70</v>
      </c>
      <c r="D78" s="92" t="n">
        <f aca="false">ROUNDUP(I78,0)</f>
        <v>49</v>
      </c>
      <c r="E78" s="92"/>
      <c r="F78" s="91"/>
      <c r="G78" s="91" t="n">
        <f aca="false">F78*$D78</f>
        <v>0</v>
      </c>
      <c r="H78" s="58"/>
      <c r="I78" s="89" t="n">
        <f aca="false">16+5.5+1+26</f>
        <v>48.5</v>
      </c>
      <c r="J78" s="62"/>
      <c r="K78" s="62"/>
      <c r="L78" s="62"/>
      <c r="M78" s="62"/>
      <c r="N78" s="62"/>
    </row>
    <row r="79" customFormat="false" ht="12.75" hidden="false" customHeight="false" outlineLevel="0" collapsed="false">
      <c r="A79" s="98"/>
      <c r="B79" s="99"/>
      <c r="C79" s="100"/>
      <c r="D79" s="98"/>
      <c r="E79" s="98"/>
      <c r="F79" s="101"/>
      <c r="G79" s="101"/>
      <c r="H79" s="58"/>
      <c r="I79" s="102"/>
      <c r="J79" s="62"/>
      <c r="K79" s="62"/>
      <c r="L79" s="62"/>
      <c r="M79" s="62"/>
      <c r="N79" s="62"/>
    </row>
    <row r="80" customFormat="false" ht="12.75" hidden="false" customHeight="false" outlineLevel="0" collapsed="false">
      <c r="A80" s="77" t="s">
        <v>98</v>
      </c>
      <c r="B80" s="78" t="s">
        <v>99</v>
      </c>
      <c r="C80" s="79"/>
      <c r="D80" s="95"/>
      <c r="E80" s="80"/>
      <c r="F80" s="81" t="s">
        <v>27</v>
      </c>
      <c r="G80" s="82" t="n">
        <f aca="false">SUM(G81:G86)</f>
        <v>0</v>
      </c>
      <c r="H80" s="58"/>
      <c r="I80" s="96"/>
      <c r="J80" s="62"/>
      <c r="K80" s="62"/>
      <c r="L80" s="62"/>
      <c r="M80" s="62"/>
      <c r="N80" s="62"/>
    </row>
    <row r="81" customFormat="false" ht="12.75" hidden="false" customHeight="false" outlineLevel="0" collapsed="false">
      <c r="A81" s="84"/>
      <c r="B81" s="85"/>
      <c r="C81" s="86"/>
      <c r="D81" s="86"/>
      <c r="E81" s="88"/>
      <c r="F81" s="88"/>
      <c r="G81" s="87"/>
      <c r="H81" s="58"/>
      <c r="I81" s="89"/>
      <c r="J81" s="62"/>
      <c r="K81" s="62"/>
      <c r="L81" s="62"/>
      <c r="M81" s="62"/>
      <c r="N81" s="62"/>
    </row>
    <row r="82" customFormat="false" ht="12.75" hidden="false" customHeight="false" outlineLevel="0" collapsed="false">
      <c r="A82" s="84" t="s">
        <v>100</v>
      </c>
      <c r="B82" s="103" t="s">
        <v>101</v>
      </c>
      <c r="C82" s="86" t="s">
        <v>102</v>
      </c>
      <c r="D82" s="92" t="n">
        <f aca="false">ROUNDUP(I82,0)</f>
        <v>1</v>
      </c>
      <c r="E82" s="92"/>
      <c r="F82" s="91"/>
      <c r="G82" s="91" t="n">
        <f aca="false">F82*$D82</f>
        <v>0</v>
      </c>
      <c r="H82" s="58" t="n">
        <f aca="false">0</f>
        <v>0</v>
      </c>
      <c r="I82" s="89" t="n">
        <v>1</v>
      </c>
      <c r="J82" s="62"/>
      <c r="K82" s="62"/>
      <c r="L82" s="62"/>
      <c r="M82" s="62"/>
      <c r="N82" s="62"/>
    </row>
    <row r="83" customFormat="false" ht="12.75" hidden="false" customHeight="false" outlineLevel="0" collapsed="false">
      <c r="A83" s="84"/>
      <c r="B83" s="103"/>
      <c r="C83" s="86"/>
      <c r="D83" s="92"/>
      <c r="E83" s="92"/>
      <c r="F83" s="91"/>
      <c r="G83" s="91"/>
      <c r="H83" s="58"/>
      <c r="I83" s="89"/>
      <c r="J83" s="62"/>
      <c r="K83" s="62"/>
      <c r="L83" s="62"/>
      <c r="M83" s="62"/>
      <c r="N83" s="62"/>
    </row>
    <row r="84" customFormat="false" ht="12.75" hidden="false" customHeight="false" outlineLevel="0" collapsed="false">
      <c r="A84" s="84" t="s">
        <v>103</v>
      </c>
      <c r="B84" s="85" t="s">
        <v>104</v>
      </c>
      <c r="C84" s="86" t="s">
        <v>105</v>
      </c>
      <c r="D84" s="104" t="n">
        <f aca="false">ROUNDUP(I84,1)</f>
        <v>1.5</v>
      </c>
      <c r="E84" s="104"/>
      <c r="F84" s="91"/>
      <c r="G84" s="91" t="n">
        <f aca="false">F84*$D84</f>
        <v>0</v>
      </c>
      <c r="H84" s="58" t="n">
        <f aca="false">0</f>
        <v>0</v>
      </c>
      <c r="I84" s="89" t="n">
        <v>1.5</v>
      </c>
      <c r="J84" s="62"/>
      <c r="K84" s="62"/>
      <c r="L84" s="62"/>
      <c r="M84" s="62"/>
      <c r="N84" s="62"/>
    </row>
    <row r="85" customFormat="false" ht="34.5" hidden="false" customHeight="true" outlineLevel="0" collapsed="false">
      <c r="A85" s="84"/>
      <c r="B85" s="105" t="s">
        <v>106</v>
      </c>
      <c r="C85" s="86"/>
      <c r="D85" s="84"/>
      <c r="E85" s="84"/>
      <c r="F85" s="91"/>
      <c r="G85" s="91"/>
      <c r="H85" s="58"/>
      <c r="I85" s="89"/>
      <c r="J85" s="62"/>
      <c r="K85" s="62"/>
      <c r="L85" s="62"/>
      <c r="M85" s="62"/>
      <c r="N85" s="62"/>
    </row>
    <row r="86" customFormat="false" ht="12.75" hidden="false" customHeight="false" outlineLevel="0" collapsed="false">
      <c r="A86" s="84"/>
      <c r="B86" s="106"/>
      <c r="C86" s="86"/>
      <c r="D86" s="99"/>
      <c r="E86" s="99"/>
      <c r="F86" s="101"/>
      <c r="G86" s="107"/>
      <c r="H86" s="58"/>
      <c r="I86" s="89"/>
      <c r="J86" s="62"/>
      <c r="K86" s="62"/>
      <c r="L86" s="62"/>
      <c r="M86" s="62"/>
      <c r="N86" s="62"/>
    </row>
    <row r="87" customFormat="false" ht="12.75" hidden="false" customHeight="false" outlineLevel="0" collapsed="false">
      <c r="A87" s="77" t="s">
        <v>107</v>
      </c>
      <c r="B87" s="78" t="s">
        <v>108</v>
      </c>
      <c r="C87" s="79"/>
      <c r="D87" s="95"/>
      <c r="E87" s="80"/>
      <c r="F87" s="81" t="s">
        <v>27</v>
      </c>
      <c r="G87" s="82" t="n">
        <f aca="false">SUM(G88:G92)</f>
        <v>0</v>
      </c>
      <c r="H87" s="58"/>
      <c r="I87" s="96"/>
      <c r="J87" s="62"/>
      <c r="K87" s="62"/>
      <c r="L87" s="62"/>
      <c r="M87" s="62"/>
      <c r="N87" s="62"/>
    </row>
    <row r="88" customFormat="false" ht="12.75" hidden="false" customHeight="false" outlineLevel="0" collapsed="false">
      <c r="A88" s="84"/>
      <c r="B88" s="85"/>
      <c r="C88" s="86"/>
      <c r="D88" s="86"/>
      <c r="E88" s="88"/>
      <c r="F88" s="88"/>
      <c r="G88" s="87"/>
      <c r="H88" s="58"/>
      <c r="I88" s="89"/>
      <c r="J88" s="62"/>
      <c r="K88" s="62"/>
      <c r="L88" s="62"/>
      <c r="M88" s="62"/>
      <c r="N88" s="62"/>
    </row>
    <row r="89" customFormat="false" ht="12.75" hidden="false" customHeight="false" outlineLevel="0" collapsed="false">
      <c r="A89" s="84" t="s">
        <v>109</v>
      </c>
      <c r="B89" s="85" t="s">
        <v>110</v>
      </c>
      <c r="C89" s="86" t="s">
        <v>42</v>
      </c>
      <c r="D89" s="92" t="n">
        <f aca="false">ROUNDUP(I89,0)</f>
        <v>83</v>
      </c>
      <c r="E89" s="92"/>
      <c r="F89" s="91"/>
      <c r="G89" s="91" t="n">
        <f aca="false">F89*$D89</f>
        <v>0</v>
      </c>
      <c r="H89" s="58" t="n">
        <f aca="false">0</f>
        <v>0</v>
      </c>
      <c r="I89" s="89" t="n">
        <f aca="false">12*0.6+I68*0.8+(9.6+6.4)*2*2</f>
        <v>82.56</v>
      </c>
      <c r="J89" s="62"/>
      <c r="K89" s="62"/>
      <c r="L89" s="62"/>
      <c r="M89" s="62"/>
      <c r="N89" s="62"/>
    </row>
    <row r="90" customFormat="false" ht="12.75" hidden="false" customHeight="false" outlineLevel="0" collapsed="false">
      <c r="A90" s="84"/>
      <c r="B90" s="85"/>
      <c r="C90" s="86"/>
      <c r="D90" s="92"/>
      <c r="E90" s="92"/>
      <c r="F90" s="91"/>
      <c r="G90" s="91"/>
      <c r="H90" s="58"/>
      <c r="I90" s="89"/>
      <c r="J90" s="62"/>
      <c r="K90" s="62"/>
      <c r="L90" s="62"/>
      <c r="M90" s="62"/>
      <c r="N90" s="62"/>
    </row>
    <row r="91" customFormat="false" ht="12.75" hidden="false" customHeight="false" outlineLevel="0" collapsed="false">
      <c r="A91" s="84" t="s">
        <v>111</v>
      </c>
      <c r="B91" s="85" t="s">
        <v>112</v>
      </c>
      <c r="C91" s="86" t="s">
        <v>42</v>
      </c>
      <c r="D91" s="92" t="n">
        <f aca="false">ROUNDUP(I91,0)</f>
        <v>83</v>
      </c>
      <c r="E91" s="92"/>
      <c r="F91" s="91"/>
      <c r="G91" s="91" t="n">
        <f aca="false">F91*$D91</f>
        <v>0</v>
      </c>
      <c r="H91" s="58" t="n">
        <f aca="false">0</f>
        <v>0</v>
      </c>
      <c r="I91" s="89" t="n">
        <f aca="false">I89</f>
        <v>82.56</v>
      </c>
      <c r="J91" s="62"/>
      <c r="K91" s="62"/>
      <c r="L91" s="62"/>
      <c r="M91" s="62"/>
      <c r="N91" s="62"/>
    </row>
    <row r="92" customFormat="false" ht="12.75" hidden="false" customHeight="false" outlineLevel="0" collapsed="false">
      <c r="A92" s="98"/>
      <c r="B92" s="99"/>
      <c r="C92" s="100"/>
      <c r="D92" s="98"/>
      <c r="E92" s="98"/>
      <c r="F92" s="101"/>
      <c r="G92" s="101"/>
      <c r="H92" s="58"/>
      <c r="I92" s="102"/>
      <c r="J92" s="62"/>
      <c r="K92" s="62"/>
      <c r="L92" s="62"/>
      <c r="M92" s="62"/>
      <c r="N92" s="62"/>
    </row>
    <row r="93" customFormat="false" ht="12.75" hidden="false" customHeight="false" outlineLevel="0" collapsed="false">
      <c r="A93" s="77" t="s">
        <v>113</v>
      </c>
      <c r="B93" s="78" t="s">
        <v>114</v>
      </c>
      <c r="C93" s="79"/>
      <c r="D93" s="95"/>
      <c r="E93" s="80"/>
      <c r="F93" s="81" t="s">
        <v>27</v>
      </c>
      <c r="G93" s="82" t="n">
        <f aca="false">SUM(G94:G110)</f>
        <v>0</v>
      </c>
      <c r="H93" s="58"/>
      <c r="I93" s="96"/>
      <c r="J93" s="62"/>
      <c r="K93" s="62"/>
      <c r="L93" s="62"/>
      <c r="M93" s="62"/>
      <c r="N93" s="62"/>
    </row>
    <row r="94" customFormat="false" ht="12.75" hidden="false" customHeight="false" outlineLevel="0" collapsed="false">
      <c r="A94" s="84"/>
      <c r="B94" s="85"/>
      <c r="C94" s="86"/>
      <c r="D94" s="86"/>
      <c r="E94" s="88"/>
      <c r="F94" s="88"/>
      <c r="G94" s="87"/>
      <c r="H94" s="58"/>
      <c r="I94" s="89"/>
      <c r="J94" s="62"/>
      <c r="K94" s="62"/>
      <c r="L94" s="62"/>
      <c r="M94" s="62"/>
      <c r="N94" s="62"/>
    </row>
    <row r="95" customFormat="false" ht="12.75" hidden="false" customHeight="false" outlineLevel="0" collapsed="false">
      <c r="A95" s="84" t="s">
        <v>115</v>
      </c>
      <c r="B95" s="85" t="s">
        <v>116</v>
      </c>
      <c r="C95" s="86"/>
      <c r="D95" s="92"/>
      <c r="E95" s="92"/>
      <c r="F95" s="91"/>
      <c r="G95" s="91" t="n">
        <f aca="false">F95*$D95</f>
        <v>0</v>
      </c>
      <c r="H95" s="58" t="n">
        <f aca="false">0</f>
        <v>0</v>
      </c>
      <c r="I95" s="89"/>
      <c r="J95" s="62"/>
      <c r="K95" s="62"/>
      <c r="L95" s="62"/>
      <c r="M95" s="62"/>
      <c r="N95" s="62"/>
    </row>
    <row r="96" customFormat="false" ht="12.75" hidden="false" customHeight="false" outlineLevel="0" collapsed="false">
      <c r="A96" s="84"/>
      <c r="B96" s="97" t="s">
        <v>52</v>
      </c>
      <c r="C96" s="86" t="s">
        <v>42</v>
      </c>
      <c r="D96" s="92" t="n">
        <v>90</v>
      </c>
      <c r="E96" s="92"/>
      <c r="F96" s="91"/>
      <c r="G96" s="91" t="n">
        <f aca="false">F96*$D96</f>
        <v>0</v>
      </c>
      <c r="H96" s="58"/>
      <c r="I96" s="89" t="n">
        <f aca="false">I27</f>
        <v>113.75</v>
      </c>
      <c r="J96" s="62"/>
      <c r="K96" s="62"/>
      <c r="L96" s="62"/>
      <c r="M96" s="62"/>
      <c r="N96" s="62"/>
    </row>
    <row r="97" customFormat="false" ht="12.75" hidden="false" customHeight="false" outlineLevel="0" collapsed="false">
      <c r="A97" s="84"/>
      <c r="B97" s="97" t="s">
        <v>53</v>
      </c>
      <c r="C97" s="86" t="s">
        <v>42</v>
      </c>
      <c r="D97" s="92" t="n">
        <f aca="false">ROUNDUP(I97,0)</f>
        <v>35</v>
      </c>
      <c r="E97" s="92"/>
      <c r="F97" s="91"/>
      <c r="G97" s="91" t="n">
        <f aca="false">F97*$D97</f>
        <v>0</v>
      </c>
      <c r="H97" s="58"/>
      <c r="I97" s="89" t="n">
        <f aca="false">7*5</f>
        <v>35</v>
      </c>
      <c r="J97" s="62"/>
      <c r="K97" s="62"/>
      <c r="L97" s="62"/>
      <c r="M97" s="62"/>
      <c r="N97" s="62"/>
    </row>
    <row r="98" customFormat="false" ht="12.75" hidden="false" customHeight="false" outlineLevel="0" collapsed="false">
      <c r="A98" s="84"/>
      <c r="B98" s="97" t="s">
        <v>117</v>
      </c>
      <c r="C98" s="86" t="s">
        <v>42</v>
      </c>
      <c r="D98" s="92" t="n">
        <v>218</v>
      </c>
      <c r="E98" s="92"/>
      <c r="F98" s="91"/>
      <c r="G98" s="91" t="n">
        <f aca="false">F98*$D98</f>
        <v>0</v>
      </c>
      <c r="H98" s="58"/>
      <c r="I98" s="89" t="n">
        <f aca="false">I28-I97</f>
        <v>159.25</v>
      </c>
      <c r="J98" s="62"/>
      <c r="K98" s="62"/>
      <c r="L98" s="62"/>
      <c r="M98" s="62"/>
      <c r="N98" s="62"/>
    </row>
    <row r="99" customFormat="false" ht="12.75" hidden="false" customHeight="false" outlineLevel="0" collapsed="false">
      <c r="A99" s="84"/>
      <c r="B99" s="97"/>
      <c r="C99" s="86"/>
      <c r="D99" s="92"/>
      <c r="E99" s="92"/>
      <c r="F99" s="91"/>
      <c r="G99" s="91" t="n">
        <f aca="false">F99*$D99</f>
        <v>0</v>
      </c>
      <c r="H99" s="58"/>
      <c r="I99" s="89"/>
      <c r="J99" s="62"/>
      <c r="K99" s="62"/>
      <c r="L99" s="62"/>
      <c r="M99" s="62"/>
      <c r="N99" s="62"/>
    </row>
    <row r="100" customFormat="false" ht="12.75" hidden="false" customHeight="false" outlineLevel="0" collapsed="false">
      <c r="A100" s="84" t="s">
        <v>118</v>
      </c>
      <c r="B100" s="85" t="s">
        <v>119</v>
      </c>
      <c r="C100" s="86"/>
      <c r="D100" s="92"/>
      <c r="E100" s="92"/>
      <c r="F100" s="91"/>
      <c r="G100" s="91" t="n">
        <f aca="false">F100*$D100</f>
        <v>0</v>
      </c>
      <c r="H100" s="58" t="n">
        <f aca="false">0</f>
        <v>0</v>
      </c>
      <c r="I100" s="89"/>
      <c r="J100" s="62"/>
      <c r="K100" s="62"/>
      <c r="L100" s="62"/>
      <c r="M100" s="62"/>
      <c r="N100" s="62"/>
    </row>
    <row r="101" customFormat="false" ht="12.75" hidden="false" customHeight="false" outlineLevel="0" collapsed="false">
      <c r="A101" s="84"/>
      <c r="B101" s="97" t="s">
        <v>52</v>
      </c>
      <c r="C101" s="86" t="s">
        <v>42</v>
      </c>
      <c r="D101" s="92" t="n">
        <v>90</v>
      </c>
      <c r="E101" s="92"/>
      <c r="F101" s="91"/>
      <c r="G101" s="91" t="n">
        <f aca="false">F101*$D101</f>
        <v>0</v>
      </c>
      <c r="H101" s="58"/>
      <c r="I101" s="89" t="n">
        <f aca="false">I96</f>
        <v>113.75</v>
      </c>
      <c r="J101" s="62"/>
      <c r="K101" s="62"/>
      <c r="L101" s="62"/>
      <c r="M101" s="62"/>
      <c r="N101" s="62"/>
    </row>
    <row r="102" customFormat="false" ht="12.75" hidden="false" customHeight="false" outlineLevel="0" collapsed="false">
      <c r="A102" s="84"/>
      <c r="B102" s="97" t="s">
        <v>53</v>
      </c>
      <c r="C102" s="86" t="s">
        <v>42</v>
      </c>
      <c r="D102" s="92" t="n">
        <f aca="false">ROUNDUP(I102,0)</f>
        <v>35</v>
      </c>
      <c r="E102" s="92"/>
      <c r="F102" s="91"/>
      <c r="G102" s="91" t="n">
        <f aca="false">F102*$D102</f>
        <v>0</v>
      </c>
      <c r="H102" s="58"/>
      <c r="I102" s="89" t="n">
        <f aca="false">I97</f>
        <v>35</v>
      </c>
      <c r="J102" s="62"/>
      <c r="K102" s="62"/>
      <c r="L102" s="62"/>
      <c r="M102" s="62"/>
      <c r="N102" s="62"/>
    </row>
    <row r="103" customFormat="false" ht="12.75" hidden="false" customHeight="false" outlineLevel="0" collapsed="false">
      <c r="A103" s="84"/>
      <c r="B103" s="97" t="s">
        <v>117</v>
      </c>
      <c r="C103" s="86" t="s">
        <v>42</v>
      </c>
      <c r="D103" s="92" t="n">
        <v>218</v>
      </c>
      <c r="E103" s="92"/>
      <c r="F103" s="91"/>
      <c r="G103" s="91" t="n">
        <f aca="false">F103*$D103</f>
        <v>0</v>
      </c>
      <c r="H103" s="58"/>
      <c r="I103" s="89" t="n">
        <f aca="false">I98</f>
        <v>159.25</v>
      </c>
      <c r="J103" s="62"/>
      <c r="K103" s="62"/>
      <c r="L103" s="62"/>
      <c r="M103" s="62"/>
      <c r="N103" s="62"/>
    </row>
    <row r="104" customFormat="false" ht="12.75" hidden="false" customHeight="false" outlineLevel="0" collapsed="false">
      <c r="A104" s="84"/>
      <c r="B104" s="97"/>
      <c r="C104" s="86"/>
      <c r="D104" s="92"/>
      <c r="E104" s="92"/>
      <c r="F104" s="91"/>
      <c r="G104" s="91" t="n">
        <f aca="false">F104*$D104</f>
        <v>0</v>
      </c>
      <c r="H104" s="58"/>
      <c r="I104" s="89"/>
      <c r="J104" s="62"/>
      <c r="K104" s="62"/>
      <c r="L104" s="62"/>
      <c r="M104" s="62"/>
      <c r="N104" s="62"/>
    </row>
    <row r="105" customFormat="false" ht="12.75" hidden="false" customHeight="false" outlineLevel="0" collapsed="false">
      <c r="A105" s="84" t="s">
        <v>120</v>
      </c>
      <c r="B105" s="85" t="s">
        <v>121</v>
      </c>
      <c r="C105" s="86" t="s">
        <v>42</v>
      </c>
      <c r="D105" s="92" t="n">
        <v>218</v>
      </c>
      <c r="E105" s="92"/>
      <c r="F105" s="91"/>
      <c r="G105" s="91" t="n">
        <f aca="false">F105*$D105</f>
        <v>0</v>
      </c>
      <c r="H105" s="58" t="n">
        <f aca="false">0</f>
        <v>0</v>
      </c>
      <c r="I105" s="89" t="n">
        <f aca="false">I27+I28</f>
        <v>308</v>
      </c>
      <c r="J105" s="62"/>
      <c r="K105" s="62"/>
      <c r="L105" s="62"/>
      <c r="M105" s="62"/>
      <c r="N105" s="62"/>
    </row>
    <row r="106" customFormat="false" ht="12.75" hidden="false" customHeight="false" outlineLevel="0" collapsed="false">
      <c r="A106" s="84"/>
      <c r="B106" s="85"/>
      <c r="C106" s="86"/>
      <c r="D106" s="92"/>
      <c r="E106" s="92"/>
      <c r="F106" s="91"/>
      <c r="G106" s="91" t="n">
        <f aca="false">F106*$D106</f>
        <v>0</v>
      </c>
      <c r="H106" s="58"/>
      <c r="I106" s="89"/>
      <c r="J106" s="62"/>
      <c r="K106" s="62"/>
      <c r="L106" s="62"/>
      <c r="M106" s="62"/>
      <c r="N106" s="62"/>
    </row>
    <row r="107" customFormat="false" ht="12.75" hidden="false" customHeight="false" outlineLevel="0" collapsed="false">
      <c r="A107" s="84" t="s">
        <v>122</v>
      </c>
      <c r="B107" s="85" t="s">
        <v>123</v>
      </c>
      <c r="C107" s="86" t="s">
        <v>42</v>
      </c>
      <c r="D107" s="92" t="n">
        <v>218</v>
      </c>
      <c r="E107" s="92"/>
      <c r="F107" s="91"/>
      <c r="G107" s="91" t="n">
        <f aca="false">F107*$D107</f>
        <v>0</v>
      </c>
      <c r="H107" s="58" t="n">
        <f aca="false">0</f>
        <v>0</v>
      </c>
      <c r="I107" s="89" t="n">
        <f aca="false">I98</f>
        <v>159.25</v>
      </c>
      <c r="J107" s="62"/>
      <c r="K107" s="62"/>
      <c r="L107" s="62"/>
      <c r="M107" s="62"/>
      <c r="N107" s="62"/>
    </row>
    <row r="108" customFormat="false" ht="12.75" hidden="false" customHeight="false" outlineLevel="0" collapsed="false">
      <c r="A108" s="84"/>
      <c r="B108" s="85"/>
      <c r="C108" s="86"/>
      <c r="D108" s="92"/>
      <c r="E108" s="92"/>
      <c r="F108" s="91"/>
      <c r="G108" s="91"/>
      <c r="H108" s="58"/>
      <c r="I108" s="89"/>
      <c r="J108" s="62"/>
      <c r="K108" s="62"/>
      <c r="L108" s="62"/>
      <c r="M108" s="62"/>
      <c r="N108" s="62"/>
    </row>
    <row r="109" customFormat="false" ht="12.75" hidden="false" customHeight="false" outlineLevel="0" collapsed="false">
      <c r="A109" s="84" t="s">
        <v>124</v>
      </c>
      <c r="B109" s="85" t="s">
        <v>125</v>
      </c>
      <c r="C109" s="86" t="s">
        <v>45</v>
      </c>
      <c r="D109" s="92" t="n">
        <v>1</v>
      </c>
      <c r="E109" s="92"/>
      <c r="F109" s="91"/>
      <c r="G109" s="91" t="n">
        <f aca="false">F109*$D109</f>
        <v>0</v>
      </c>
      <c r="H109" s="58"/>
      <c r="I109" s="89"/>
      <c r="J109" s="62"/>
      <c r="K109" s="62"/>
      <c r="L109" s="62"/>
      <c r="M109" s="62"/>
      <c r="N109" s="62"/>
    </row>
    <row r="110" customFormat="false" ht="12.75" hidden="false" customHeight="false" outlineLevel="0" collapsed="false">
      <c r="A110" s="98"/>
      <c r="B110" s="99"/>
      <c r="C110" s="100"/>
      <c r="D110" s="98"/>
      <c r="E110" s="98"/>
      <c r="F110" s="101"/>
      <c r="G110" s="101"/>
      <c r="H110" s="58"/>
      <c r="I110" s="102"/>
      <c r="J110" s="62"/>
      <c r="K110" s="62"/>
      <c r="L110" s="62"/>
      <c r="M110" s="62"/>
      <c r="N110" s="62"/>
    </row>
    <row r="111" customFormat="false" ht="12.75" hidden="false" customHeight="false" outlineLevel="0" collapsed="false">
      <c r="A111" s="108"/>
      <c r="B111" s="57"/>
      <c r="C111" s="58"/>
      <c r="D111" s="58"/>
      <c r="E111" s="109"/>
      <c r="F111" s="110"/>
      <c r="G111" s="111"/>
      <c r="H111" s="65"/>
      <c r="I111" s="112"/>
      <c r="J111" s="62"/>
      <c r="K111" s="62"/>
      <c r="L111" s="62"/>
      <c r="M111" s="62"/>
      <c r="N111" s="62"/>
    </row>
    <row r="112" customFormat="false" ht="21.75" hidden="false" customHeight="true" outlineLevel="0" collapsed="false">
      <c r="A112" s="77" t="s">
        <v>126</v>
      </c>
      <c r="B112" s="78"/>
      <c r="C112" s="79"/>
      <c r="D112" s="95"/>
      <c r="E112" s="80"/>
      <c r="F112" s="81"/>
      <c r="G112" s="82"/>
      <c r="H112" s="58"/>
      <c r="I112" s="96"/>
      <c r="J112" s="62"/>
      <c r="K112" s="62"/>
      <c r="L112" s="62"/>
      <c r="M112" s="62"/>
      <c r="N112" s="62"/>
    </row>
    <row r="113" customFormat="false" ht="5.25" hidden="false" customHeight="true" outlineLevel="0" collapsed="false">
      <c r="A113" s="72"/>
      <c r="B113" s="113"/>
      <c r="C113" s="114"/>
      <c r="D113" s="115"/>
      <c r="E113" s="116"/>
      <c r="F113" s="116"/>
      <c r="G113" s="117"/>
      <c r="H113" s="118"/>
      <c r="J113" s="62"/>
      <c r="K113" s="62"/>
      <c r="L113" s="62"/>
      <c r="M113" s="62"/>
      <c r="N113" s="62"/>
    </row>
    <row r="114" s="123" customFormat="true" ht="12.75" hidden="false" customHeight="false" outlineLevel="0" collapsed="false">
      <c r="A114" s="94" t="str">
        <f aca="false">A8</f>
        <v>C-1.</v>
      </c>
      <c r="B114" s="119" t="str">
        <f aca="false">B8</f>
        <v>TRAVAUX PREPARATOIRES</v>
      </c>
      <c r="C114" s="58"/>
      <c r="D114" s="57"/>
      <c r="E114" s="59"/>
      <c r="F114" s="59"/>
      <c r="G114" s="120" t="n">
        <f aca="false">G8</f>
        <v>0</v>
      </c>
      <c r="H114" s="118"/>
      <c r="I114" s="4"/>
      <c r="J114" s="121"/>
      <c r="K114" s="122"/>
      <c r="L114" s="119"/>
      <c r="M114" s="119"/>
      <c r="N114" s="119"/>
    </row>
    <row r="115" s="123" customFormat="true" ht="12.75" hidden="false" customHeight="false" outlineLevel="0" collapsed="false">
      <c r="A115" s="124" t="str">
        <f aca="false">A22</f>
        <v>C-2.</v>
      </c>
      <c r="B115" s="125" t="str">
        <f aca="false">B22</f>
        <v>COUVERTURE EN ARDOISE</v>
      </c>
      <c r="C115" s="58"/>
      <c r="D115" s="57"/>
      <c r="E115" s="59"/>
      <c r="F115" s="59"/>
      <c r="G115" s="120" t="n">
        <f aca="false">G22</f>
        <v>0</v>
      </c>
      <c r="H115" s="118"/>
      <c r="I115" s="4"/>
      <c r="J115" s="121"/>
      <c r="K115" s="122"/>
      <c r="L115" s="119"/>
      <c r="M115" s="119"/>
      <c r="N115" s="119"/>
    </row>
    <row r="116" s="123" customFormat="true" ht="12.75" hidden="false" customHeight="false" outlineLevel="0" collapsed="false">
      <c r="A116" s="94" t="str">
        <f aca="false">A48</f>
        <v>C-3.</v>
      </c>
      <c r="B116" s="108" t="str">
        <f aca="false">B48</f>
        <v>ZINGUERIE ET CUIVRERIE</v>
      </c>
      <c r="C116" s="58"/>
      <c r="D116" s="57"/>
      <c r="E116" s="59"/>
      <c r="F116" s="59"/>
      <c r="G116" s="120" t="n">
        <f aca="false">G48</f>
        <v>0</v>
      </c>
      <c r="H116" s="118"/>
      <c r="I116" s="4"/>
      <c r="J116" s="121"/>
      <c r="K116" s="122"/>
      <c r="L116" s="119"/>
      <c r="M116" s="119"/>
      <c r="N116" s="119"/>
    </row>
    <row r="117" s="123" customFormat="true" ht="12.75" hidden="false" customHeight="false" outlineLevel="0" collapsed="false">
      <c r="A117" s="94" t="str">
        <f aca="false">A74</f>
        <v>C-4.</v>
      </c>
      <c r="B117" s="108" t="str">
        <f aca="false">B74</f>
        <v>OUVRAGES DIVERS</v>
      </c>
      <c r="C117" s="58"/>
      <c r="D117" s="57"/>
      <c r="E117" s="59"/>
      <c r="F117" s="59"/>
      <c r="G117" s="120" t="n">
        <f aca="false">G74</f>
        <v>0</v>
      </c>
      <c r="H117" s="118"/>
      <c r="I117" s="4"/>
      <c r="J117" s="121"/>
      <c r="K117" s="122"/>
      <c r="L117" s="119"/>
      <c r="M117" s="119"/>
      <c r="N117" s="119"/>
    </row>
    <row r="118" s="123" customFormat="true" ht="12.75" hidden="false" customHeight="false" outlineLevel="0" collapsed="false">
      <c r="A118" s="94" t="str">
        <f aca="false">A80</f>
        <v>C-5.</v>
      </c>
      <c r="B118" s="108" t="str">
        <f aca="false">B80</f>
        <v>CHARPENTE BOIS</v>
      </c>
      <c r="C118" s="58"/>
      <c r="D118" s="57"/>
      <c r="E118" s="59"/>
      <c r="F118" s="59"/>
      <c r="G118" s="120" t="n">
        <f aca="false">G80</f>
        <v>0</v>
      </c>
      <c r="H118" s="118"/>
      <c r="I118" s="4"/>
      <c r="J118" s="121"/>
      <c r="K118" s="122"/>
      <c r="L118" s="119"/>
      <c r="M118" s="119"/>
      <c r="N118" s="119"/>
    </row>
    <row r="119" s="123" customFormat="true" ht="12.75" hidden="false" customHeight="false" outlineLevel="0" collapsed="false">
      <c r="A119" s="94" t="str">
        <f aca="false">A87</f>
        <v>C-6.</v>
      </c>
      <c r="B119" s="108" t="str">
        <f aca="false">B87</f>
        <v>TRAVAUX D'ENDUIT</v>
      </c>
      <c r="C119" s="58"/>
      <c r="D119" s="57"/>
      <c r="E119" s="59"/>
      <c r="F119" s="59"/>
      <c r="G119" s="120" t="n">
        <f aca="false">G87</f>
        <v>0</v>
      </c>
      <c r="H119" s="118"/>
      <c r="I119" s="4"/>
      <c r="J119" s="121"/>
      <c r="K119" s="122"/>
      <c r="L119" s="119"/>
      <c r="M119" s="119"/>
      <c r="N119" s="119"/>
    </row>
    <row r="120" s="123" customFormat="true" ht="12.75" hidden="false" customHeight="false" outlineLevel="0" collapsed="false">
      <c r="A120" s="126" t="str">
        <f aca="false">A93</f>
        <v>C-7.</v>
      </c>
      <c r="B120" s="127" t="str">
        <f aca="false">B93</f>
        <v>ISOLATION DE TOITURE</v>
      </c>
      <c r="C120" s="128"/>
      <c r="D120" s="129"/>
      <c r="E120" s="130"/>
      <c r="F120" s="130"/>
      <c r="G120" s="131" t="n">
        <f aca="false">G93</f>
        <v>0</v>
      </c>
      <c r="H120" s="118"/>
      <c r="I120" s="4"/>
      <c r="J120" s="121"/>
      <c r="K120" s="122"/>
      <c r="L120" s="119"/>
      <c r="M120" s="119"/>
      <c r="N120" s="119"/>
    </row>
    <row r="121" s="123" customFormat="true" ht="12.75" hidden="false" customHeight="false" outlineLevel="0" collapsed="false">
      <c r="A121" s="57"/>
      <c r="B121" s="62"/>
      <c r="C121" s="69"/>
      <c r="D121" s="132"/>
      <c r="E121" s="132"/>
      <c r="F121" s="59"/>
      <c r="G121" s="133"/>
      <c r="H121" s="118"/>
      <c r="I121" s="4"/>
      <c r="J121" s="121"/>
      <c r="K121" s="122"/>
      <c r="L121" s="119"/>
      <c r="M121" s="119"/>
      <c r="N121" s="119"/>
    </row>
    <row r="122" customFormat="false" ht="20.25" hidden="false" customHeight="true" outlineLevel="0" collapsed="false">
      <c r="A122" s="57"/>
      <c r="B122" s="57"/>
      <c r="C122" s="134"/>
      <c r="D122" s="135"/>
      <c r="E122" s="136"/>
      <c r="F122" s="137" t="s">
        <v>127</v>
      </c>
      <c r="G122" s="138" t="n">
        <f aca="false">SUM(G114:G120)</f>
        <v>0</v>
      </c>
      <c r="H122" s="57"/>
      <c r="I122" s="112"/>
      <c r="J122" s="60"/>
      <c r="K122" s="61"/>
      <c r="L122" s="62"/>
      <c r="M122" s="62"/>
      <c r="N122" s="62"/>
    </row>
    <row r="123" customFormat="false" ht="12.75" hidden="false" customHeight="false" outlineLevel="0" collapsed="false">
      <c r="A123" s="57"/>
      <c r="B123" s="57"/>
      <c r="C123" s="58"/>
      <c r="D123" s="109"/>
      <c r="E123" s="109"/>
      <c r="F123" s="110"/>
      <c r="G123" s="111"/>
      <c r="H123" s="57"/>
      <c r="I123" s="112"/>
      <c r="J123" s="60"/>
      <c r="K123" s="61"/>
      <c r="L123" s="62"/>
      <c r="M123" s="62"/>
      <c r="N123" s="62"/>
    </row>
    <row r="124" customFormat="false" ht="12.75" hidden="false" customHeight="false" outlineLevel="0" collapsed="false">
      <c r="A124" s="57"/>
      <c r="B124" s="57"/>
      <c r="C124" s="69" t="s">
        <v>128</v>
      </c>
      <c r="D124" s="139"/>
      <c r="E124" s="139"/>
      <c r="F124" s="139" t="n">
        <v>0.2</v>
      </c>
      <c r="G124" s="140" t="n">
        <f aca="false">G122*0.2</f>
        <v>0</v>
      </c>
      <c r="H124" s="57"/>
      <c r="I124" s="112"/>
      <c r="J124" s="60"/>
      <c r="K124" s="61"/>
      <c r="L124" s="62"/>
      <c r="M124" s="62"/>
      <c r="N124" s="62"/>
    </row>
    <row r="125" customFormat="false" ht="12.75" hidden="false" customHeight="false" outlineLevel="0" collapsed="false">
      <c r="A125" s="57"/>
      <c r="B125" s="57"/>
      <c r="C125" s="58"/>
      <c r="D125" s="109"/>
      <c r="E125" s="109"/>
      <c r="F125" s="110"/>
      <c r="G125" s="111"/>
      <c r="H125" s="57"/>
      <c r="I125" s="112"/>
      <c r="J125" s="60"/>
      <c r="K125" s="61"/>
      <c r="L125" s="62"/>
      <c r="M125" s="62"/>
      <c r="N125" s="62"/>
    </row>
    <row r="126" customFormat="false" ht="20.25" hidden="false" customHeight="true" outlineLevel="0" collapsed="false">
      <c r="A126" s="57"/>
      <c r="B126" s="57"/>
      <c r="C126" s="134"/>
      <c r="D126" s="135"/>
      <c r="E126" s="136"/>
      <c r="F126" s="137" t="s">
        <v>129</v>
      </c>
      <c r="G126" s="138" t="n">
        <f aca="false">G124+G122</f>
        <v>0</v>
      </c>
      <c r="H126" s="57"/>
      <c r="I126" s="112"/>
      <c r="J126" s="60"/>
      <c r="K126" s="61"/>
      <c r="L126" s="62"/>
      <c r="M126" s="62"/>
      <c r="N126" s="62"/>
    </row>
    <row r="127" customFormat="false" ht="12.75" hidden="false" customHeight="false" outlineLevel="0" collapsed="false">
      <c r="A127" s="57"/>
      <c r="B127" s="57"/>
      <c r="C127" s="58"/>
      <c r="D127" s="109"/>
      <c r="E127" s="109"/>
      <c r="F127" s="110"/>
      <c r="G127" s="111"/>
      <c r="H127" s="57"/>
      <c r="I127" s="112"/>
      <c r="J127" s="60"/>
      <c r="K127" s="61"/>
      <c r="L127" s="62"/>
      <c r="M127" s="62"/>
      <c r="N127" s="62"/>
    </row>
    <row r="128" customFormat="false" ht="12.75" hidden="false" customHeight="false" outlineLevel="0" collapsed="false">
      <c r="A128" s="57"/>
      <c r="B128" s="57"/>
      <c r="C128" s="58"/>
      <c r="D128" s="109"/>
      <c r="E128" s="109"/>
      <c r="F128" s="110"/>
      <c r="G128" s="111"/>
      <c r="H128" s="57"/>
      <c r="I128" s="112"/>
      <c r="J128" s="60"/>
      <c r="K128" s="61"/>
      <c r="L128" s="62"/>
      <c r="M128" s="62"/>
      <c r="N128" s="62"/>
    </row>
    <row r="129" customFormat="false" ht="12.75" hidden="false" customHeight="false" outlineLevel="0" collapsed="false">
      <c r="A129" s="57"/>
      <c r="B129" s="57"/>
      <c r="C129" s="58"/>
      <c r="D129" s="109"/>
      <c r="E129" s="109"/>
      <c r="F129" s="110"/>
      <c r="G129" s="111"/>
      <c r="H129" s="57"/>
      <c r="I129" s="112"/>
      <c r="J129" s="60"/>
      <c r="K129" s="61"/>
      <c r="L129" s="62"/>
      <c r="M129" s="62"/>
      <c r="N129" s="62"/>
    </row>
    <row r="130" customFormat="false" ht="12.75" hidden="false" customHeight="false" outlineLevel="0" collapsed="false">
      <c r="A130" s="57" t="s">
        <v>130</v>
      </c>
      <c r="B130" s="57"/>
      <c r="C130" s="58"/>
      <c r="D130" s="109"/>
      <c r="E130" s="109"/>
      <c r="F130" s="110"/>
      <c r="G130" s="111"/>
      <c r="H130" s="57"/>
      <c r="I130" s="112"/>
      <c r="J130" s="60"/>
      <c r="K130" s="61"/>
      <c r="L130" s="62"/>
      <c r="M130" s="62"/>
      <c r="N130" s="62"/>
    </row>
    <row r="131" customFormat="false" ht="12.75" hidden="false" customHeight="false" outlineLevel="0" collapsed="false">
      <c r="A131" s="57"/>
      <c r="B131" s="57" t="s">
        <v>131</v>
      </c>
      <c r="C131" s="58"/>
      <c r="D131" s="109"/>
      <c r="E131" s="109"/>
      <c r="F131" s="110"/>
      <c r="G131" s="111"/>
      <c r="H131" s="57"/>
      <c r="I131" s="112"/>
      <c r="J131" s="60"/>
      <c r="K131" s="61"/>
      <c r="L131" s="62"/>
      <c r="M131" s="62"/>
      <c r="N131" s="62"/>
    </row>
    <row r="132" customFormat="false" ht="12.75" hidden="false" customHeight="false" outlineLevel="0" collapsed="false">
      <c r="A132" s="57"/>
      <c r="B132" s="57" t="s">
        <v>131</v>
      </c>
      <c r="C132" s="58"/>
      <c r="D132" s="109"/>
      <c r="E132" s="109"/>
      <c r="F132" s="110"/>
      <c r="G132" s="111"/>
      <c r="H132" s="57"/>
      <c r="I132" s="112"/>
      <c r="J132" s="60"/>
      <c r="K132" s="61"/>
      <c r="L132" s="62"/>
      <c r="M132" s="62"/>
      <c r="N132" s="62"/>
    </row>
    <row r="133" customFormat="false" ht="12.75" hidden="false" customHeight="false" outlineLevel="0" collapsed="false">
      <c r="A133" s="57"/>
      <c r="B133" s="57"/>
      <c r="C133" s="58"/>
      <c r="D133" s="109"/>
      <c r="E133" s="109"/>
      <c r="F133" s="110"/>
      <c r="G133" s="111"/>
      <c r="H133" s="57"/>
      <c r="I133" s="112"/>
      <c r="J133" s="60"/>
      <c r="K133" s="61"/>
      <c r="L133" s="62"/>
      <c r="M133" s="62"/>
      <c r="N133" s="62"/>
    </row>
    <row r="134" customFormat="false" ht="12.75" hidden="false" customHeight="false" outlineLevel="0" collapsed="false">
      <c r="A134" s="57"/>
      <c r="B134" s="57"/>
      <c r="C134" s="58"/>
      <c r="D134" s="109"/>
      <c r="E134" s="109"/>
      <c r="F134" s="110"/>
      <c r="G134" s="111"/>
      <c r="H134" s="57"/>
      <c r="I134" s="112"/>
      <c r="J134" s="60"/>
      <c r="K134" s="61"/>
      <c r="L134" s="62"/>
      <c r="M134" s="62"/>
      <c r="N134" s="62"/>
    </row>
    <row r="135" customFormat="false" ht="12.75" hidden="false" customHeight="false" outlineLevel="0" collapsed="false">
      <c r="A135" s="57"/>
      <c r="B135" s="57"/>
      <c r="C135" s="58"/>
      <c r="D135" s="109"/>
      <c r="E135" s="109"/>
      <c r="F135" s="110"/>
      <c r="G135" s="111"/>
      <c r="H135" s="57"/>
      <c r="I135" s="112"/>
      <c r="J135" s="60"/>
      <c r="K135" s="61"/>
      <c r="L135" s="62"/>
      <c r="M135" s="62"/>
      <c r="N135" s="62"/>
    </row>
    <row r="136" customFormat="false" ht="12.75" hidden="false" customHeight="false" outlineLevel="0" collapsed="false">
      <c r="A136" s="57"/>
      <c r="B136" s="57"/>
      <c r="C136" s="58"/>
      <c r="D136" s="109"/>
      <c r="E136" s="109"/>
      <c r="F136" s="110"/>
      <c r="G136" s="111"/>
      <c r="H136" s="57"/>
      <c r="I136" s="112"/>
      <c r="J136" s="60"/>
      <c r="K136" s="61"/>
      <c r="L136" s="62"/>
      <c r="M136" s="62"/>
      <c r="N136" s="62"/>
    </row>
    <row r="137" customFormat="false" ht="12.75" hidden="false" customHeight="false" outlineLevel="0" collapsed="false">
      <c r="A137" s="57"/>
      <c r="B137" s="57"/>
      <c r="C137" s="58"/>
      <c r="D137" s="59"/>
      <c r="E137" s="59"/>
      <c r="F137" s="59"/>
      <c r="G137" s="59"/>
      <c r="H137" s="57"/>
      <c r="J137" s="60"/>
      <c r="K137" s="61"/>
      <c r="L137" s="62"/>
      <c r="M137" s="62"/>
      <c r="N137" s="62"/>
    </row>
    <row r="138" customFormat="false" ht="12.75" hidden="false" customHeight="false" outlineLevel="0" collapsed="false">
      <c r="A138" s="57"/>
      <c r="B138" s="108" t="s">
        <v>132</v>
      </c>
      <c r="C138" s="58"/>
      <c r="D138" s="141" t="s">
        <v>133</v>
      </c>
      <c r="E138" s="141"/>
      <c r="F138" s="141"/>
      <c r="G138" s="141"/>
      <c r="H138" s="57"/>
      <c r="J138" s="60"/>
      <c r="K138" s="61"/>
      <c r="L138" s="62"/>
      <c r="M138" s="62"/>
      <c r="N138" s="62"/>
    </row>
    <row r="139" customFormat="false" ht="12.75" hidden="false" customHeight="false" outlineLevel="0" collapsed="false">
      <c r="A139" s="57"/>
      <c r="B139" s="57" t="s">
        <v>134</v>
      </c>
      <c r="C139" s="58"/>
      <c r="D139" s="59"/>
      <c r="E139" s="59"/>
      <c r="F139" s="59"/>
      <c r="G139" s="59"/>
      <c r="H139" s="57"/>
      <c r="J139" s="60"/>
      <c r="K139" s="61"/>
      <c r="L139" s="62"/>
      <c r="M139" s="62"/>
      <c r="N139" s="62"/>
    </row>
    <row r="140" customFormat="false" ht="12.75" hidden="false" customHeight="false" outlineLevel="0" collapsed="false">
      <c r="A140" s="57"/>
      <c r="B140" s="62"/>
      <c r="C140" s="58"/>
      <c r="D140" s="141" t="s">
        <v>135</v>
      </c>
      <c r="E140" s="141"/>
      <c r="F140" s="141"/>
      <c r="G140" s="141"/>
      <c r="H140" s="57"/>
      <c r="J140" s="60"/>
      <c r="K140" s="61"/>
      <c r="L140" s="62"/>
      <c r="M140" s="62"/>
      <c r="N140" s="62"/>
    </row>
    <row r="141" customFormat="false" ht="12.75" hidden="false" customHeight="false" outlineLevel="0" collapsed="false">
      <c r="A141" s="57"/>
      <c r="B141" s="62"/>
      <c r="C141" s="58"/>
      <c r="D141" s="59"/>
      <c r="E141" s="59"/>
      <c r="F141" s="59"/>
      <c r="G141" s="59"/>
      <c r="H141" s="57"/>
      <c r="J141" s="60"/>
      <c r="K141" s="61"/>
      <c r="L141" s="62"/>
      <c r="M141" s="62"/>
      <c r="N141" s="62"/>
    </row>
    <row r="142" customFormat="false" ht="12.75" hidden="false" customHeight="false" outlineLevel="0" collapsed="false">
      <c r="A142" s="57"/>
      <c r="B142" s="57"/>
      <c r="C142" s="58"/>
      <c r="D142" s="132"/>
      <c r="E142" s="132"/>
      <c r="F142" s="59"/>
      <c r="G142" s="59"/>
      <c r="H142" s="57"/>
      <c r="J142" s="60"/>
      <c r="K142" s="61"/>
      <c r="L142" s="62"/>
      <c r="M142" s="62"/>
      <c r="N142" s="62"/>
    </row>
    <row r="143" customFormat="false" ht="12.75" hidden="false" customHeight="false" outlineLevel="0" collapsed="false">
      <c r="A143" s="57"/>
      <c r="B143" s="57"/>
      <c r="C143" s="58"/>
      <c r="D143" s="59"/>
      <c r="E143" s="59"/>
      <c r="F143" s="59"/>
      <c r="G143" s="59"/>
      <c r="H143" s="57"/>
      <c r="J143" s="60"/>
      <c r="K143" s="61"/>
      <c r="L143" s="62"/>
      <c r="M143" s="62"/>
      <c r="N143" s="62"/>
    </row>
  </sheetData>
  <sheetProtection algorithmName="SHA-512" hashValue="qmPkZepYyjQCDy60h3/MhdCcyK31YGFUeNZVY8u+PWucCjAhsaIoMKck0uJ7fYzAXyemyPB5oYZCe3B/T0vKaw==" saltValue="btcBGVwugLkqJXZQaGkV/g==" spinCount="100000" sheet="true" selectLockedCells="true"/>
  <conditionalFormatting sqref="D112:F112">
    <cfRule type="expression" priority="2" aboveAverage="0" equalAverage="0" bottom="0" percent="0" rank="0" text="" dxfId="0">
      <formula>LEN(TRIM(D112))=0</formula>
    </cfRule>
    <cfRule type="cellIs" priority="3" operator="lessThan" aboveAverage="0" equalAverage="0" bottom="0" percent="0" rank="0" text="" dxfId="1">
      <formula>0</formula>
    </cfRule>
    <cfRule type="cellIs" priority="4" operator="equal" aboveAverage="0" equalAverage="0" bottom="0" percent="0" rank="0" text="" dxfId="2">
      <formula>0</formula>
    </cfRule>
  </conditionalFormatting>
  <conditionalFormatting sqref="D10:E110 F11:F19">
    <cfRule type="expression" priority="5" aboveAverage="0" equalAverage="0" bottom="0" percent="0" rank="0" text="" dxfId="0">
      <formula>LEN(TRIM(D10))=0</formula>
    </cfRule>
    <cfRule type="cellIs" priority="6" operator="lessThan" aboveAverage="0" equalAverage="0" bottom="0" percent="0" rank="0" text="" dxfId="3">
      <formula>0</formula>
    </cfRule>
    <cfRule type="cellIs" priority="7" operator="equal" aboveAverage="0" equalAverage="0" bottom="0" percent="0" rank="0" text="" dxfId="4">
      <formula>0</formula>
    </cfRule>
  </conditionalFormatting>
  <conditionalFormatting sqref="D100:F110">
    <cfRule type="containsText" priority="8" operator="containsText" aboveAverage="0" equalAverage="0" bottom="0" percent="0" rank="0" text="prix ?" dxfId="5">
      <formula>NOT(ISERROR(SEARCH("prix ?",D100)))</formula>
    </cfRule>
  </conditionalFormatting>
  <conditionalFormatting sqref="D8:F9">
    <cfRule type="expression" priority="9" aboveAverage="0" equalAverage="0" bottom="0" percent="0" rank="0" text="" dxfId="0">
      <formula>LEN(TRIM(D8))=0</formula>
    </cfRule>
    <cfRule type="cellIs" priority="10" operator="lessThan" aboveAverage="0" equalAverage="0" bottom="0" percent="0" rank="0" text="" dxfId="6">
      <formula>0</formula>
    </cfRule>
    <cfRule type="cellIs" priority="11" operator="equal" aboveAverage="0" equalAverage="0" bottom="0" percent="0" rank="0" text="" dxfId="7">
      <formula>0</formula>
    </cfRule>
  </conditionalFormatting>
  <conditionalFormatting sqref="F94:F99">
    <cfRule type="containsText" priority="12" operator="containsText" aboveAverage="0" equalAverage="0" bottom="0" percent="0" rank="0" text="prix ?" dxfId="8">
      <formula>NOT(ISERROR(SEARCH("prix ?",F94)))</formula>
    </cfRule>
  </conditionalFormatting>
  <conditionalFormatting sqref="D95:E99">
    <cfRule type="containsText" priority="13" operator="containsText" aboveAverage="0" equalAverage="0" bottom="0" percent="0" rank="0" text="prix ?" dxfId="9">
      <formula>NOT(ISERROR(SEARCH("prix ?",D95)))</formula>
    </cfRule>
  </conditionalFormatting>
  <conditionalFormatting sqref="F9:F15 D12:E15">
    <cfRule type="containsText" priority="14" operator="containsText" aboveAverage="0" equalAverage="0" bottom="0" percent="0" rank="0" text="prix ?" dxfId="10">
      <formula>NOT(ISERROR(SEARCH("prix ?",D9)))</formula>
    </cfRule>
  </conditionalFormatting>
  <conditionalFormatting sqref="D89:E91">
    <cfRule type="containsText" priority="15" operator="containsText" aboveAverage="0" equalAverage="0" bottom="0" percent="0" rank="0" text="prix ?" dxfId="11">
      <formula>NOT(ISERROR(SEARCH("prix ?",D89)))</formula>
    </cfRule>
  </conditionalFormatting>
  <conditionalFormatting sqref="D82:E84">
    <cfRule type="containsText" priority="16" operator="containsText" aboveAverage="0" equalAverage="0" bottom="0" percent="0" rank="0" text="prix ?" dxfId="12">
      <formula>NOT(ISERROR(SEARCH("prix ?",D82)))</formula>
    </cfRule>
  </conditionalFormatting>
  <conditionalFormatting sqref="D24:E46 D76:E78 F23:F46">
    <cfRule type="containsText" priority="17" operator="containsText" aboveAverage="0" equalAverage="0" bottom="0" percent="0" rank="0" text="prix ?" dxfId="13">
      <formula>NOT(ISERROR(SEARCH("prix ?",D23)))</formula>
    </cfRule>
  </conditionalFormatting>
  <conditionalFormatting sqref="D16:F21">
    <cfRule type="containsText" priority="18" operator="containsText" aboveAverage="0" equalAverage="0" bottom="0" percent="0" rank="0" text="prix ?" dxfId="14">
      <formula>NOT(ISERROR(SEARCH("prix ?",D16)))</formula>
    </cfRule>
  </conditionalFormatting>
  <conditionalFormatting sqref="F88:F91">
    <cfRule type="containsText" priority="19" operator="containsText" aboveAverage="0" equalAverage="0" bottom="0" percent="0" rank="0" text="prix ?" dxfId="15">
      <formula>NOT(ISERROR(SEARCH("prix ?",F88)))</formula>
    </cfRule>
  </conditionalFormatting>
  <conditionalFormatting sqref="F81:F84">
    <cfRule type="containsText" priority="20" operator="containsText" aboveAverage="0" equalAverage="0" bottom="0" percent="0" rank="0" text="prix ?" dxfId="16">
      <formula>NOT(ISERROR(SEARCH("prix ?",F81)))</formula>
    </cfRule>
  </conditionalFormatting>
  <conditionalFormatting sqref="F87">
    <cfRule type="expression" priority="21" aboveAverage="0" equalAverage="0" bottom="0" percent="0" rank="0" text="" dxfId="0">
      <formula>LEN(TRIM(F87))=0</formula>
    </cfRule>
    <cfRule type="cellIs" priority="22" operator="lessThan" aboveAverage="0" equalAverage="0" bottom="0" percent="0" rank="0" text="" dxfId="17">
      <formula>0</formula>
    </cfRule>
    <cfRule type="cellIs" priority="23" operator="equal" aboveAverage="0" equalAverage="0" bottom="0" percent="0" rank="0" text="" dxfId="18">
      <formula>0</formula>
    </cfRule>
  </conditionalFormatting>
  <conditionalFormatting sqref="F93">
    <cfRule type="expression" priority="24" aboveAverage="0" equalAverage="0" bottom="0" percent="0" rank="0" text="" dxfId="0">
      <formula>LEN(TRIM(F93))=0</formula>
    </cfRule>
    <cfRule type="cellIs" priority="25" operator="lessThan" aboveAverage="0" equalAverage="0" bottom="0" percent="0" rank="0" text="" dxfId="19">
      <formula>0</formula>
    </cfRule>
    <cfRule type="cellIs" priority="26" operator="equal" aboveAverage="0" equalAverage="0" bottom="0" percent="0" rank="0" text="" dxfId="20">
      <formula>0</formula>
    </cfRule>
  </conditionalFormatting>
  <conditionalFormatting sqref="F80">
    <cfRule type="expression" priority="27" aboveAverage="0" equalAverage="0" bottom="0" percent="0" rank="0" text="" dxfId="0">
      <formula>LEN(TRIM(F80))=0</formula>
    </cfRule>
    <cfRule type="cellIs" priority="28" operator="lessThan" aboveAverage="0" equalAverage="0" bottom="0" percent="0" rank="0" text="" dxfId="21">
      <formula>0</formula>
    </cfRule>
    <cfRule type="cellIs" priority="29" operator="equal" aboveAverage="0" equalAverage="0" bottom="0" percent="0" rank="0" text="" dxfId="22">
      <formula>0</formula>
    </cfRule>
  </conditionalFormatting>
  <conditionalFormatting sqref="F75:F78">
    <cfRule type="containsText" priority="30" operator="containsText" aboveAverage="0" equalAverage="0" bottom="0" percent="0" rank="0" text="prix ?" dxfId="23">
      <formula>NOT(ISERROR(SEARCH("prix ?",F75)))</formula>
    </cfRule>
  </conditionalFormatting>
  <conditionalFormatting sqref="F74">
    <cfRule type="expression" priority="31" aboveAverage="0" equalAverage="0" bottom="0" percent="0" rank="0" text="" dxfId="0">
      <formula>LEN(TRIM(F74))=0</formula>
    </cfRule>
    <cfRule type="cellIs" priority="32" operator="lessThan" aboveAverage="0" equalAverage="0" bottom="0" percent="0" rank="0" text="" dxfId="24">
      <formula>0</formula>
    </cfRule>
    <cfRule type="cellIs" priority="33" operator="equal" aboveAverage="0" equalAverage="0" bottom="0" percent="0" rank="0" text="" dxfId="25">
      <formula>0</formula>
    </cfRule>
  </conditionalFormatting>
  <conditionalFormatting sqref="F49:F72">
    <cfRule type="containsText" priority="34" operator="containsText" aboveAverage="0" equalAverage="0" bottom="0" percent="0" rank="0" text="prix ?" dxfId="26">
      <formula>NOT(ISERROR(SEARCH("prix ?",F49)))</formula>
    </cfRule>
  </conditionalFormatting>
  <conditionalFormatting sqref="F48">
    <cfRule type="expression" priority="35" aboveAverage="0" equalAverage="0" bottom="0" percent="0" rank="0" text="" dxfId="0">
      <formula>LEN(TRIM(F48))=0</formula>
    </cfRule>
    <cfRule type="cellIs" priority="36" operator="lessThan" aboveAverage="0" equalAverage="0" bottom="0" percent="0" rank="0" text="" dxfId="27">
      <formula>0</formula>
    </cfRule>
    <cfRule type="cellIs" priority="37" operator="equal" aboveAverage="0" equalAverage="0" bottom="0" percent="0" rank="0" text="" dxfId="28">
      <formula>0</formula>
    </cfRule>
  </conditionalFormatting>
  <conditionalFormatting sqref="F22">
    <cfRule type="expression" priority="38" aboveAverage="0" equalAverage="0" bottom="0" percent="0" rank="0" text="" dxfId="0">
      <formula>LEN(TRIM(F22))=0</formula>
    </cfRule>
    <cfRule type="cellIs" priority="39" operator="lessThan" aboveAverage="0" equalAverage="0" bottom="0" percent="0" rank="0" text="" dxfId="29">
      <formula>0</formula>
    </cfRule>
    <cfRule type="cellIs" priority="40" operator="equal" aboveAverage="0" equalAverage="0" bottom="0" percent="0" rank="0" text="" dxfId="30">
      <formula>0</formula>
    </cfRule>
  </conditionalFormatting>
  <conditionalFormatting sqref="D47:F47 D50:E72 D73:F73 D79:F79 D85:F86 D92:F92">
    <cfRule type="containsText" priority="41" operator="containsText" aboveAverage="0" equalAverage="0" bottom="0" percent="0" rank="0" text="prix ?" dxfId="31">
      <formula>NOT(ISERROR(SEARCH("prix ?",D47)))</formula>
    </cfRule>
  </conditionalFormatting>
  <printOptions headings="false" gridLines="false" gridLinesSet="true" horizontalCentered="true" verticalCentered="false"/>
  <pageMargins left="0" right="0" top="0.579166666666667" bottom="0.6375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LOT 02_COUVERTURE ARDOISE "VIEILLE ALLEMANDE"  – TRAVAUX DIVERS&amp;R&amp;8Indice 4</oddHeader>
    <oddFooter>&amp;L&amp;"Bauhaus 93,Normal"&amp;8INGEDEC&amp;R&amp;"Tahoma,Normal"&amp;8Page &amp;P/&amp;N</oddFooter>
    <firstHeader/>
    <firstFooter/>
  </headerFooter>
  <rowBreaks count="2" manualBreakCount="2">
    <brk id="47" man="true" max="16383" min="0"/>
    <brk id="92" man="true" max="16383" min="0"/>
  </rowBreak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ABD9663D27C42B65E480A9954C577" ma:contentTypeVersion="18" ma:contentTypeDescription="Crée un document." ma:contentTypeScope="" ma:versionID="ff4ad9ac98dd21a39547bf9852246d99">
  <xsd:schema xmlns:xsd="http://www.w3.org/2001/XMLSchema" xmlns:xs="http://www.w3.org/2001/XMLSchema" xmlns:p="http://schemas.microsoft.com/office/2006/metadata/properties" xmlns:ns2="cc09c112-89fd-47b4-82d5-375b2552fd62" xmlns:ns3="bfb35613-f04a-4acd-8d90-0d14b862121e" targetNamespace="http://schemas.microsoft.com/office/2006/metadata/properties" ma:root="true" ma:fieldsID="1326bb9380d17b55b1a180825fbe72f5" ns2:_="" ns3:_="">
    <xsd:import namespace="cc09c112-89fd-47b4-82d5-375b2552fd62"/>
    <xsd:import namespace="bfb35613-f04a-4acd-8d90-0d14b86212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DH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9c112-89fd-47b4-82d5-375b2552f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70a89ca-6662-4dd9-bf8b-83bcac5114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H" ma:index="20" nillable="true" ma:displayName="DH" ma:format="DateTime" ma:internalName="DH">
      <xsd:simpleType>
        <xsd:restriction base="dms:DateTim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b35613-f04a-4acd-8d90-0d14b862121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33f21ea-d2ba-4481-9958-a89399168b9c}" ma:internalName="TaxCatchAll" ma:showField="CatchAllData" ma:web="bfb35613-f04a-4acd-8d90-0d14b86212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b35613-f04a-4acd-8d90-0d14b862121e" xsi:nil="true"/>
    <lcf76f155ced4ddcb4097134ff3c332f xmlns="cc09c112-89fd-47b4-82d5-375b2552fd62">
      <Terms xmlns="http://schemas.microsoft.com/office/infopath/2007/PartnerControls"/>
    </lcf76f155ced4ddcb4097134ff3c332f>
    <DH xmlns="cc09c112-89fd-47b4-82d5-375b2552fd62" xsi:nil="true"/>
  </documentManagement>
</p:properties>
</file>

<file path=customXml/itemProps1.xml><?xml version="1.0" encoding="utf-8"?>
<ds:datastoreItem xmlns:ds="http://schemas.openxmlformats.org/officeDocument/2006/customXml" ds:itemID="{5DDD325D-4228-4BFF-97B0-CCB3954D07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09c112-89fd-47b4-82d5-375b2552fd62"/>
    <ds:schemaRef ds:uri="bfb35613-f04a-4acd-8d90-0d14b86212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4C45B1-49EA-4572-A0BB-AF037EB5C1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F4D9F4-CE7C-4330-8FCB-F8C298C9BF6B}">
  <ds:schemaRefs>
    <ds:schemaRef ds:uri="http://schemas.microsoft.com/office/2006/documentManagement/types"/>
    <ds:schemaRef ds:uri="cc09c112-89fd-47b4-82d5-375b2552fd62"/>
    <ds:schemaRef ds:uri="http://schemas.openxmlformats.org/package/2006/metadata/core-properties"/>
    <ds:schemaRef ds:uri="http://purl.org/dc/elements/1.1/"/>
    <ds:schemaRef ds:uri="bfb35613-f04a-4acd-8d90-0d14b862121e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2025-05-26T15:56:36Z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0x01010003EABD9663D27C42B65E480A9954C577</vt:lpwstr>
  </property>
  <property fmtid="{D5CDD505-2E9C-101B-9397-08002B2CF9AE}" pid="3" name="MediaServiceImageTags">
    <vt:lpwstr/>
  </property>
</Properties>
</file>